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so\Desktop\"/>
    </mc:Choice>
  </mc:AlternateContent>
  <xr:revisionPtr revIDLastSave="0" documentId="8_{144639DC-EC79-4100-AFFC-AE5888B8BDE9}" xr6:coauthVersionLast="47" xr6:coauthVersionMax="47" xr10:uidLastSave="{00000000-0000-0000-0000-000000000000}"/>
  <bookViews>
    <workbookView xWindow="25335" yWindow="0" windowWidth="25350" windowHeight="21000" tabRatio="867" firstSheet="12" activeTab="12" xr2:uid="{ECD9F5E1-B23C-45ED-A28B-0F3AC7813326}"/>
  </bookViews>
  <sheets>
    <sheet name="Lønn" sheetId="1" r:id="rId1"/>
    <sheet name="Kapital_avskrivning" sheetId="2" r:id="rId2"/>
    <sheet name="Kapital_rente" sheetId="8" r:id="rId3"/>
    <sheet name="Drivstoff_bensin&amp;diesel" sheetId="3" r:id="rId4"/>
    <sheet name="Drivstof_El" sheetId="4" r:id="rId5"/>
    <sheet name="Reparasjon og vedlikehold" sheetId="5" r:id="rId6"/>
    <sheet name="Forsikring" sheetId="6" r:id="rId7"/>
    <sheet name="Administrasjon" sheetId="7" r:id="rId8"/>
    <sheet name="Vektfordelig" sheetId="9" r:id="rId9"/>
    <sheet name="Delindeks for kapitalkostnader" sheetId="16" r:id="rId10"/>
    <sheet name="Drosjekostnadsindeks_beregning" sheetId="19" r:id="rId11"/>
    <sheet name="KT Månedsindeks" sheetId="22" r:id="rId12"/>
    <sheet name="KT Endring" sheetId="21" r:id="rId13"/>
    <sheet name="KT Gjeldende takster" sheetId="2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1" l="1"/>
  <c r="J112" i="1"/>
  <c r="T375" i="22"/>
  <c r="T363" i="22"/>
  <c r="T351" i="22"/>
  <c r="T339" i="22"/>
  <c r="T327" i="22"/>
  <c r="T289" i="22"/>
  <c r="T277" i="22"/>
  <c r="T265" i="22"/>
  <c r="T253" i="22"/>
  <c r="T241" i="22"/>
  <c r="T203" i="22"/>
  <c r="T191" i="22"/>
  <c r="T179" i="22"/>
  <c r="T167" i="22"/>
  <c r="T155" i="22"/>
  <c r="I10" i="7" l="1"/>
  <c r="K12" i="6"/>
  <c r="J12" i="5"/>
  <c r="I14" i="4"/>
  <c r="N17" i="8"/>
  <c r="J12" i="2"/>
  <c r="P12" i="1"/>
  <c r="J113" i="1" s="1"/>
  <c r="J111" i="1"/>
  <c r="K11" i="6"/>
  <c r="T9" i="3"/>
  <c r="N14" i="3"/>
  <c r="D126" i="8"/>
  <c r="D127" i="8"/>
  <c r="N19" i="8"/>
  <c r="N18" i="8"/>
  <c r="N16" i="8"/>
  <c r="D115" i="2"/>
  <c r="L16" i="16"/>
  <c r="L40" i="16" s="1"/>
  <c r="F115" i="3"/>
  <c r="S28" i="22" s="1"/>
  <c r="S166" i="22" s="1"/>
  <c r="D114" i="6"/>
  <c r="S76" i="22" s="1"/>
  <c r="D114" i="7"/>
  <c r="S88" i="22" s="1"/>
  <c r="H115" i="3"/>
  <c r="S40" i="22" s="1"/>
  <c r="S252" i="22" s="1"/>
  <c r="J28" i="22"/>
  <c r="J64" i="22"/>
  <c r="J101" i="22"/>
  <c r="J40" i="22"/>
  <c r="J113" i="22"/>
  <c r="J125" i="22"/>
  <c r="J400" i="22"/>
  <c r="J412" i="22"/>
  <c r="J29" i="22"/>
  <c r="J65" i="22"/>
  <c r="J102" i="22"/>
  <c r="J41" i="22"/>
  <c r="J114" i="22"/>
  <c r="J126" i="22"/>
  <c r="J401" i="22"/>
  <c r="J413" i="22"/>
  <c r="J30" i="22"/>
  <c r="J66" i="22"/>
  <c r="J103" i="22"/>
  <c r="J42" i="22"/>
  <c r="J115" i="22"/>
  <c r="J127" i="22"/>
  <c r="J402" i="22"/>
  <c r="J414" i="22"/>
  <c r="J31" i="22"/>
  <c r="J67" i="22"/>
  <c r="J104" i="22"/>
  <c r="J43" i="22"/>
  <c r="J116" i="22"/>
  <c r="J128" i="22"/>
  <c r="J403" i="22"/>
  <c r="J415" i="22"/>
  <c r="J32" i="22"/>
  <c r="J68" i="22"/>
  <c r="J105" i="22"/>
  <c r="J44" i="22"/>
  <c r="J117" i="22"/>
  <c r="J129" i="22"/>
  <c r="J404" i="22"/>
  <c r="J416" i="22"/>
  <c r="J33" i="22"/>
  <c r="J69" i="22"/>
  <c r="J106" i="22"/>
  <c r="J45" i="22"/>
  <c r="J118" i="22"/>
  <c r="J130" i="22"/>
  <c r="J405" i="22"/>
  <c r="J417" i="22"/>
  <c r="J34" i="22"/>
  <c r="J70" i="22"/>
  <c r="J107" i="22"/>
  <c r="J46" i="22"/>
  <c r="J119" i="22"/>
  <c r="J131" i="22"/>
  <c r="J406" i="22"/>
  <c r="J418" i="22"/>
  <c r="J35" i="22"/>
  <c r="J71" i="22"/>
  <c r="J108" i="22"/>
  <c r="J47" i="22"/>
  <c r="J120" i="22"/>
  <c r="J132" i="22"/>
  <c r="J407" i="22"/>
  <c r="J419" i="22"/>
  <c r="J36" i="22"/>
  <c r="J72" i="22"/>
  <c r="J109" i="22"/>
  <c r="J48" i="22"/>
  <c r="J121" i="22"/>
  <c r="J133" i="22"/>
  <c r="J408" i="22"/>
  <c r="J420" i="22"/>
  <c r="J37" i="22"/>
  <c r="J73" i="22"/>
  <c r="J110" i="22"/>
  <c r="J49" i="22"/>
  <c r="J122" i="22"/>
  <c r="J134" i="22"/>
  <c r="J409" i="22"/>
  <c r="J421" i="22"/>
  <c r="J38" i="22"/>
  <c r="J74" i="22"/>
  <c r="J111" i="22"/>
  <c r="J50" i="22"/>
  <c r="J123" i="22"/>
  <c r="J135" i="22"/>
  <c r="J410" i="22"/>
  <c r="J422" i="22"/>
  <c r="K27" i="22"/>
  <c r="K63" i="22"/>
  <c r="K100" i="22"/>
  <c r="K39" i="22"/>
  <c r="K112" i="22"/>
  <c r="K124" i="22"/>
  <c r="K399" i="22"/>
  <c r="K411" i="22"/>
  <c r="K28" i="22"/>
  <c r="K64" i="22"/>
  <c r="K101" i="22"/>
  <c r="K40" i="22"/>
  <c r="K113" i="22"/>
  <c r="K125" i="22"/>
  <c r="K400" i="22"/>
  <c r="K412" i="22"/>
  <c r="K29" i="22"/>
  <c r="K65" i="22"/>
  <c r="K102" i="22"/>
  <c r="K41" i="22"/>
  <c r="K114" i="22"/>
  <c r="K126" i="22"/>
  <c r="K401" i="22"/>
  <c r="K413" i="22"/>
  <c r="K30" i="22"/>
  <c r="K66" i="22"/>
  <c r="K103" i="22"/>
  <c r="K42" i="22"/>
  <c r="K115" i="22"/>
  <c r="K127" i="22"/>
  <c r="K402" i="22"/>
  <c r="K414" i="22"/>
  <c r="K31" i="22"/>
  <c r="K67" i="22"/>
  <c r="K104" i="22"/>
  <c r="K43" i="22"/>
  <c r="K116" i="22"/>
  <c r="K128" i="22"/>
  <c r="K403" i="22"/>
  <c r="K415" i="22"/>
  <c r="K32" i="22"/>
  <c r="K68" i="22"/>
  <c r="K105" i="22"/>
  <c r="K44" i="22"/>
  <c r="K117" i="22"/>
  <c r="K129" i="22"/>
  <c r="K404" i="22"/>
  <c r="K416" i="22"/>
  <c r="K33" i="22"/>
  <c r="K69" i="22"/>
  <c r="K106" i="22"/>
  <c r="K45" i="22"/>
  <c r="K118" i="22"/>
  <c r="K130" i="22"/>
  <c r="K405" i="22"/>
  <c r="K417" i="22"/>
  <c r="K34" i="22"/>
  <c r="K70" i="22"/>
  <c r="K107" i="22"/>
  <c r="K46" i="22"/>
  <c r="K119" i="22"/>
  <c r="K131" i="22"/>
  <c r="K406" i="22"/>
  <c r="K418" i="22"/>
  <c r="K35" i="22"/>
  <c r="K71" i="22"/>
  <c r="K108" i="22"/>
  <c r="K47" i="22"/>
  <c r="K120" i="22"/>
  <c r="K132" i="22"/>
  <c r="K407" i="22"/>
  <c r="K419" i="22"/>
  <c r="K36" i="22"/>
  <c r="K72" i="22"/>
  <c r="K109" i="22"/>
  <c r="K48" i="22"/>
  <c r="K121" i="22"/>
  <c r="K133" i="22"/>
  <c r="K408" i="22"/>
  <c r="K420" i="22"/>
  <c r="K37" i="22"/>
  <c r="K73" i="22"/>
  <c r="K110" i="22"/>
  <c r="K49" i="22"/>
  <c r="K122" i="22"/>
  <c r="K134" i="22"/>
  <c r="K409" i="22"/>
  <c r="K421" i="22"/>
  <c r="K38" i="22"/>
  <c r="K74" i="22"/>
  <c r="K111" i="22"/>
  <c r="K50" i="22"/>
  <c r="K123" i="22"/>
  <c r="K135" i="22"/>
  <c r="K410" i="22"/>
  <c r="K422" i="22"/>
  <c r="L27" i="22"/>
  <c r="L63" i="22"/>
  <c r="L100" i="22"/>
  <c r="L39" i="22"/>
  <c r="L112" i="22"/>
  <c r="L124" i="22"/>
  <c r="L399" i="22"/>
  <c r="L411" i="22"/>
  <c r="L28" i="22"/>
  <c r="L64" i="22"/>
  <c r="L101" i="22"/>
  <c r="L40" i="22"/>
  <c r="L113" i="22"/>
  <c r="L125" i="22"/>
  <c r="L400" i="22"/>
  <c r="L412" i="22"/>
  <c r="L29" i="22"/>
  <c r="L65" i="22"/>
  <c r="L102" i="22"/>
  <c r="L41" i="22"/>
  <c r="L114" i="22"/>
  <c r="L126" i="22"/>
  <c r="L401" i="22"/>
  <c r="L413" i="22"/>
  <c r="L30" i="22"/>
  <c r="L66" i="22"/>
  <c r="L103" i="22"/>
  <c r="L42" i="22"/>
  <c r="L115" i="22"/>
  <c r="L127" i="22"/>
  <c r="L402" i="22"/>
  <c r="L414" i="22"/>
  <c r="L31" i="22"/>
  <c r="L67" i="22"/>
  <c r="L104" i="22"/>
  <c r="L43" i="22"/>
  <c r="L116" i="22"/>
  <c r="L128" i="22"/>
  <c r="L403" i="22"/>
  <c r="L415" i="22"/>
  <c r="L32" i="22"/>
  <c r="L68" i="22"/>
  <c r="L105" i="22"/>
  <c r="L44" i="22"/>
  <c r="L117" i="22"/>
  <c r="L129" i="22"/>
  <c r="L404" i="22"/>
  <c r="L416" i="22"/>
  <c r="L33" i="22"/>
  <c r="L69" i="22"/>
  <c r="L106" i="22"/>
  <c r="L45" i="22"/>
  <c r="L118" i="22"/>
  <c r="L130" i="22"/>
  <c r="L405" i="22"/>
  <c r="L417" i="22"/>
  <c r="L34" i="22"/>
  <c r="L70" i="22"/>
  <c r="L107" i="22"/>
  <c r="L46" i="22"/>
  <c r="L119" i="22"/>
  <c r="L131" i="22"/>
  <c r="L406" i="22"/>
  <c r="L418" i="22"/>
  <c r="L35" i="22"/>
  <c r="L71" i="22"/>
  <c r="L108" i="22"/>
  <c r="L47" i="22"/>
  <c r="L120" i="22"/>
  <c r="L132" i="22"/>
  <c r="L407" i="22"/>
  <c r="L419" i="22"/>
  <c r="L36" i="22"/>
  <c r="L72" i="22"/>
  <c r="L109" i="22"/>
  <c r="L48" i="22"/>
  <c r="L121" i="22"/>
  <c r="L133" i="22"/>
  <c r="L408" i="22"/>
  <c r="L420" i="22"/>
  <c r="L37" i="22"/>
  <c r="L73" i="22"/>
  <c r="L110" i="22"/>
  <c r="L49" i="22"/>
  <c r="L122" i="22"/>
  <c r="L134" i="22"/>
  <c r="L409" i="22"/>
  <c r="L421" i="22"/>
  <c r="L38" i="22"/>
  <c r="L74" i="22"/>
  <c r="L111" i="22"/>
  <c r="L50" i="22"/>
  <c r="L123" i="22"/>
  <c r="L135" i="22"/>
  <c r="L410" i="22"/>
  <c r="L422" i="22"/>
  <c r="M27" i="22"/>
  <c r="M63" i="22"/>
  <c r="M100" i="22"/>
  <c r="M39" i="22"/>
  <c r="M112" i="22"/>
  <c r="M124" i="22"/>
  <c r="M399" i="22"/>
  <c r="M411" i="22"/>
  <c r="M28" i="22"/>
  <c r="M64" i="22"/>
  <c r="M101" i="22"/>
  <c r="M40" i="22"/>
  <c r="M113" i="22"/>
  <c r="M125" i="22"/>
  <c r="M400" i="22"/>
  <c r="M412" i="22"/>
  <c r="M29" i="22"/>
  <c r="M65" i="22"/>
  <c r="M102" i="22"/>
  <c r="M41" i="22"/>
  <c r="M114" i="22"/>
  <c r="M126" i="22"/>
  <c r="M401" i="22"/>
  <c r="M413" i="22"/>
  <c r="M30" i="22"/>
  <c r="M66" i="22"/>
  <c r="M103" i="22"/>
  <c r="M42" i="22"/>
  <c r="M115" i="22"/>
  <c r="M127" i="22"/>
  <c r="M402" i="22"/>
  <c r="M414" i="22"/>
  <c r="M31" i="22"/>
  <c r="M67" i="22"/>
  <c r="M104" i="22"/>
  <c r="M43" i="22"/>
  <c r="M116" i="22"/>
  <c r="M128" i="22"/>
  <c r="M403" i="22"/>
  <c r="M415" i="22"/>
  <c r="M32" i="22"/>
  <c r="M68" i="22"/>
  <c r="M105" i="22"/>
  <c r="M44" i="22"/>
  <c r="M117" i="22"/>
  <c r="M129" i="22"/>
  <c r="M404" i="22"/>
  <c r="M416" i="22"/>
  <c r="M33" i="22"/>
  <c r="M69" i="22"/>
  <c r="M106" i="22"/>
  <c r="M45" i="22"/>
  <c r="M118" i="22"/>
  <c r="M130" i="22"/>
  <c r="M405" i="22"/>
  <c r="M417" i="22"/>
  <c r="M34" i="22"/>
  <c r="M70" i="22"/>
  <c r="M107" i="22"/>
  <c r="M46" i="22"/>
  <c r="M119" i="22"/>
  <c r="M131" i="22"/>
  <c r="M406" i="22"/>
  <c r="M418" i="22"/>
  <c r="M35" i="22"/>
  <c r="M71" i="22"/>
  <c r="M108" i="22"/>
  <c r="M47" i="22"/>
  <c r="M120" i="22"/>
  <c r="M132" i="22"/>
  <c r="M407" i="22"/>
  <c r="M419" i="22"/>
  <c r="M36" i="22"/>
  <c r="M72" i="22"/>
  <c r="M109" i="22"/>
  <c r="M48" i="22"/>
  <c r="M121" i="22"/>
  <c r="M133" i="22"/>
  <c r="M408" i="22"/>
  <c r="M420" i="22"/>
  <c r="M37" i="22"/>
  <c r="M73" i="22"/>
  <c r="M110" i="22"/>
  <c r="M49" i="22"/>
  <c r="M122" i="22"/>
  <c r="M134" i="22"/>
  <c r="M409" i="22"/>
  <c r="M421" i="22"/>
  <c r="M38" i="22"/>
  <c r="M74" i="22"/>
  <c r="M111" i="22"/>
  <c r="M50" i="22"/>
  <c r="M123" i="22"/>
  <c r="M135" i="22"/>
  <c r="M410" i="22"/>
  <c r="M422" i="22"/>
  <c r="N27" i="22"/>
  <c r="N63" i="22"/>
  <c r="N100" i="22"/>
  <c r="N39" i="22"/>
  <c r="N112" i="22"/>
  <c r="N124" i="22"/>
  <c r="N399" i="22"/>
  <c r="N411" i="22"/>
  <c r="N28" i="22"/>
  <c r="N64" i="22"/>
  <c r="N101" i="22"/>
  <c r="N40" i="22"/>
  <c r="N113" i="22"/>
  <c r="N125" i="22"/>
  <c r="N400" i="22"/>
  <c r="N412" i="22"/>
  <c r="N29" i="22"/>
  <c r="N65" i="22"/>
  <c r="N102" i="22"/>
  <c r="N41" i="22"/>
  <c r="N114" i="22"/>
  <c r="N126" i="22"/>
  <c r="N401" i="22"/>
  <c r="N413" i="22"/>
  <c r="N30" i="22"/>
  <c r="N66" i="22"/>
  <c r="N103" i="22"/>
  <c r="N42" i="22"/>
  <c r="N115" i="22"/>
  <c r="N127" i="22"/>
  <c r="N402" i="22"/>
  <c r="N414" i="22"/>
  <c r="N31" i="22"/>
  <c r="N67" i="22"/>
  <c r="N104" i="22"/>
  <c r="N43" i="22"/>
  <c r="N116" i="22"/>
  <c r="N128" i="22"/>
  <c r="N403" i="22"/>
  <c r="N415" i="22"/>
  <c r="N32" i="22"/>
  <c r="N68" i="22"/>
  <c r="N105" i="22"/>
  <c r="N44" i="22"/>
  <c r="N117" i="22"/>
  <c r="N129" i="22"/>
  <c r="N404" i="22"/>
  <c r="N416" i="22"/>
  <c r="N33" i="22"/>
  <c r="N69" i="22"/>
  <c r="N106" i="22"/>
  <c r="N45" i="22"/>
  <c r="N118" i="22"/>
  <c r="N130" i="22"/>
  <c r="N405" i="22"/>
  <c r="N417" i="22"/>
  <c r="N34" i="22"/>
  <c r="N70" i="22"/>
  <c r="N107" i="22"/>
  <c r="N46" i="22"/>
  <c r="N119" i="22"/>
  <c r="N131" i="22"/>
  <c r="N406" i="22"/>
  <c r="N418" i="22"/>
  <c r="N35" i="22"/>
  <c r="N71" i="22"/>
  <c r="N108" i="22"/>
  <c r="N47" i="22"/>
  <c r="N120" i="22"/>
  <c r="N132" i="22"/>
  <c r="N407" i="22"/>
  <c r="N419" i="22"/>
  <c r="N36" i="22"/>
  <c r="N72" i="22"/>
  <c r="N109" i="22"/>
  <c r="N48" i="22"/>
  <c r="N121" i="22"/>
  <c r="N133" i="22"/>
  <c r="N408" i="22"/>
  <c r="N420" i="22"/>
  <c r="N37" i="22"/>
  <c r="N73" i="22"/>
  <c r="N110" i="22"/>
  <c r="N49" i="22"/>
  <c r="N122" i="22"/>
  <c r="N134" i="22"/>
  <c r="N409" i="22"/>
  <c r="N421" i="22"/>
  <c r="N38" i="22"/>
  <c r="N74" i="22"/>
  <c r="N111" i="22"/>
  <c r="N50" i="22"/>
  <c r="N123" i="22"/>
  <c r="N135" i="22"/>
  <c r="N410" i="22"/>
  <c r="N422" i="22"/>
  <c r="O27" i="22"/>
  <c r="O63" i="22"/>
  <c r="O100" i="22"/>
  <c r="O39" i="22"/>
  <c r="O112" i="22"/>
  <c r="O124" i="22"/>
  <c r="O399" i="22"/>
  <c r="O411" i="22"/>
  <c r="O28" i="22"/>
  <c r="O64" i="22"/>
  <c r="O101" i="22"/>
  <c r="O40" i="22"/>
  <c r="O113" i="22"/>
  <c r="O125" i="22"/>
  <c r="O400" i="22"/>
  <c r="O412" i="22"/>
  <c r="O29" i="22"/>
  <c r="O65" i="22"/>
  <c r="O102" i="22"/>
  <c r="O41" i="22"/>
  <c r="O114" i="22"/>
  <c r="O126" i="22"/>
  <c r="O401" i="22"/>
  <c r="O413" i="22"/>
  <c r="O30" i="22"/>
  <c r="O66" i="22"/>
  <c r="O103" i="22"/>
  <c r="O42" i="22"/>
  <c r="O115" i="22"/>
  <c r="O127" i="22"/>
  <c r="O402" i="22"/>
  <c r="O414" i="22"/>
  <c r="O31" i="22"/>
  <c r="O67" i="22"/>
  <c r="O104" i="22"/>
  <c r="O43" i="22"/>
  <c r="O116" i="22"/>
  <c r="O128" i="22"/>
  <c r="O403" i="22"/>
  <c r="O415" i="22"/>
  <c r="O32" i="22"/>
  <c r="O68" i="22"/>
  <c r="O105" i="22"/>
  <c r="O44" i="22"/>
  <c r="O117" i="22"/>
  <c r="O129" i="22"/>
  <c r="O404" i="22"/>
  <c r="O416" i="22"/>
  <c r="O33" i="22"/>
  <c r="O69" i="22"/>
  <c r="O106" i="22"/>
  <c r="O45" i="22"/>
  <c r="O118" i="22"/>
  <c r="O130" i="22"/>
  <c r="O405" i="22"/>
  <c r="O417" i="22"/>
  <c r="O34" i="22"/>
  <c r="O70" i="22"/>
  <c r="O107" i="22"/>
  <c r="O46" i="22"/>
  <c r="O119" i="22"/>
  <c r="O131" i="22"/>
  <c r="O406" i="22"/>
  <c r="O418" i="22"/>
  <c r="O35" i="22"/>
  <c r="O71" i="22"/>
  <c r="O108" i="22"/>
  <c r="O47" i="22"/>
  <c r="O120" i="22"/>
  <c r="O132" i="22"/>
  <c r="O407" i="22"/>
  <c r="O419" i="22"/>
  <c r="O36" i="22"/>
  <c r="O72" i="22"/>
  <c r="O109" i="22"/>
  <c r="O48" i="22"/>
  <c r="O121" i="22"/>
  <c r="O133" i="22"/>
  <c r="O408" i="22"/>
  <c r="O420" i="22"/>
  <c r="O37" i="22"/>
  <c r="O73" i="22"/>
  <c r="O110" i="22"/>
  <c r="O49" i="22"/>
  <c r="O122" i="22"/>
  <c r="O134" i="22"/>
  <c r="O409" i="22"/>
  <c r="O421" i="22"/>
  <c r="O38" i="22"/>
  <c r="O74" i="22"/>
  <c r="O111" i="22"/>
  <c r="O50" i="22"/>
  <c r="O123" i="22"/>
  <c r="O135" i="22"/>
  <c r="O410" i="22"/>
  <c r="O422" i="22"/>
  <c r="P27" i="22"/>
  <c r="P63" i="22"/>
  <c r="P100" i="22"/>
  <c r="P39" i="22"/>
  <c r="P112" i="22"/>
  <c r="P124" i="22"/>
  <c r="P399" i="22"/>
  <c r="P411" i="22"/>
  <c r="P28" i="22"/>
  <c r="P64" i="22"/>
  <c r="P101" i="22"/>
  <c r="P40" i="22"/>
  <c r="P113" i="22"/>
  <c r="P125" i="22"/>
  <c r="P400" i="22"/>
  <c r="P412" i="22"/>
  <c r="P29" i="22"/>
  <c r="P65" i="22"/>
  <c r="P102" i="22"/>
  <c r="P41" i="22"/>
  <c r="P114" i="22"/>
  <c r="P126" i="22"/>
  <c r="P401" i="22"/>
  <c r="P413" i="22"/>
  <c r="P30" i="22"/>
  <c r="P66" i="22"/>
  <c r="P103" i="22"/>
  <c r="P42" i="22"/>
  <c r="P115" i="22"/>
  <c r="P127" i="22"/>
  <c r="P402" i="22"/>
  <c r="P414" i="22"/>
  <c r="P31" i="22"/>
  <c r="P67" i="22"/>
  <c r="P104" i="22"/>
  <c r="P43" i="22"/>
  <c r="P116" i="22"/>
  <c r="P128" i="22"/>
  <c r="P403" i="22"/>
  <c r="P415" i="22"/>
  <c r="P32" i="22"/>
  <c r="P68" i="22"/>
  <c r="P105" i="22"/>
  <c r="P44" i="22"/>
  <c r="P117" i="22"/>
  <c r="P129" i="22"/>
  <c r="P404" i="22"/>
  <c r="P416" i="22"/>
  <c r="P33" i="22"/>
  <c r="P69" i="22"/>
  <c r="P106" i="22"/>
  <c r="P45" i="22"/>
  <c r="P118" i="22"/>
  <c r="P130" i="22"/>
  <c r="P405" i="22"/>
  <c r="P417" i="22"/>
  <c r="P34" i="22"/>
  <c r="P70" i="22"/>
  <c r="P107" i="22"/>
  <c r="P46" i="22"/>
  <c r="P119" i="22"/>
  <c r="P131" i="22"/>
  <c r="P406" i="22"/>
  <c r="P418" i="22"/>
  <c r="P35" i="22"/>
  <c r="P71" i="22"/>
  <c r="P108" i="22"/>
  <c r="P47" i="22"/>
  <c r="P120" i="22"/>
  <c r="P132" i="22"/>
  <c r="P407" i="22"/>
  <c r="P419" i="22"/>
  <c r="P36" i="22"/>
  <c r="P72" i="22"/>
  <c r="P109" i="22"/>
  <c r="P48" i="22"/>
  <c r="P121" i="22"/>
  <c r="P133" i="22"/>
  <c r="P408" i="22"/>
  <c r="P420" i="22"/>
  <c r="P37" i="22"/>
  <c r="P73" i="22"/>
  <c r="P110" i="22"/>
  <c r="P49" i="22"/>
  <c r="P122" i="22"/>
  <c r="P134" i="22"/>
  <c r="P409" i="22"/>
  <c r="P421" i="22"/>
  <c r="P38" i="22"/>
  <c r="P74" i="22"/>
  <c r="P111" i="22"/>
  <c r="P50" i="22"/>
  <c r="P123" i="22"/>
  <c r="P135" i="22"/>
  <c r="P410" i="22"/>
  <c r="P422" i="22"/>
  <c r="Q27" i="22"/>
  <c r="Q63" i="22"/>
  <c r="Q100" i="22"/>
  <c r="Q39" i="22"/>
  <c r="Q112" i="22"/>
  <c r="Q124" i="22"/>
  <c r="Q399" i="22"/>
  <c r="Q411" i="22"/>
  <c r="Q28" i="22"/>
  <c r="Q64" i="22"/>
  <c r="Q101" i="22"/>
  <c r="Q40" i="22"/>
  <c r="Q113" i="22"/>
  <c r="Q125" i="22"/>
  <c r="Q400" i="22"/>
  <c r="Q412" i="22"/>
  <c r="Q29" i="22"/>
  <c r="Q65" i="22"/>
  <c r="Q102" i="22"/>
  <c r="Q41" i="22"/>
  <c r="Q114" i="22"/>
  <c r="Q126" i="22"/>
  <c r="Q401" i="22"/>
  <c r="Q413" i="22"/>
  <c r="Q30" i="22"/>
  <c r="Q66" i="22"/>
  <c r="Q103" i="22"/>
  <c r="Q42" i="22"/>
  <c r="Q115" i="22"/>
  <c r="Q127" i="22"/>
  <c r="Q402" i="22"/>
  <c r="Q414" i="22"/>
  <c r="Q31" i="22"/>
  <c r="Q67" i="22"/>
  <c r="Q104" i="22"/>
  <c r="Q43" i="22"/>
  <c r="Q116" i="22"/>
  <c r="Q128" i="22"/>
  <c r="Q403" i="22"/>
  <c r="Q415" i="22"/>
  <c r="Q32" i="22"/>
  <c r="Q68" i="22"/>
  <c r="Q105" i="22"/>
  <c r="Q44" i="22"/>
  <c r="Q117" i="22"/>
  <c r="Q129" i="22"/>
  <c r="Q404" i="22"/>
  <c r="Q416" i="22"/>
  <c r="Q33" i="22"/>
  <c r="Q69" i="22"/>
  <c r="Q106" i="22"/>
  <c r="Q45" i="22"/>
  <c r="Q118" i="22"/>
  <c r="Q130" i="22"/>
  <c r="Q405" i="22"/>
  <c r="Q417" i="22"/>
  <c r="Q34" i="22"/>
  <c r="Q70" i="22"/>
  <c r="Q107" i="22"/>
  <c r="Q46" i="22"/>
  <c r="Q119" i="22"/>
  <c r="Q131" i="22"/>
  <c r="Q406" i="22"/>
  <c r="Q418" i="22"/>
  <c r="Q35" i="22"/>
  <c r="Q71" i="22"/>
  <c r="Q108" i="22"/>
  <c r="Q47" i="22"/>
  <c r="Q120" i="22"/>
  <c r="Q132" i="22"/>
  <c r="Q407" i="22"/>
  <c r="Q419" i="22"/>
  <c r="Q36" i="22"/>
  <c r="Q72" i="22"/>
  <c r="Q109" i="22"/>
  <c r="Q48" i="22"/>
  <c r="Q121" i="22"/>
  <c r="Q133" i="22"/>
  <c r="Q408" i="22"/>
  <c r="Q420" i="22"/>
  <c r="Q37" i="22"/>
  <c r="Q73" i="22"/>
  <c r="Q110" i="22"/>
  <c r="Q49" i="22"/>
  <c r="Q122" i="22"/>
  <c r="Q134" i="22"/>
  <c r="Q409" i="22"/>
  <c r="Q421" i="22"/>
  <c r="Q38" i="22"/>
  <c r="Q74" i="22"/>
  <c r="Q111" i="22"/>
  <c r="Q50" i="22"/>
  <c r="Q123" i="22"/>
  <c r="Q135" i="22"/>
  <c r="Q410" i="22"/>
  <c r="Q422" i="22"/>
  <c r="R27" i="22"/>
  <c r="R63" i="22"/>
  <c r="R100" i="22"/>
  <c r="R39" i="22"/>
  <c r="R112" i="22"/>
  <c r="R124" i="22"/>
  <c r="R399" i="22"/>
  <c r="R411" i="22"/>
  <c r="R28" i="22"/>
  <c r="R64" i="22"/>
  <c r="R101" i="22"/>
  <c r="R40" i="22"/>
  <c r="R113" i="22"/>
  <c r="R125" i="22"/>
  <c r="R400" i="22"/>
  <c r="R412" i="22"/>
  <c r="R29" i="22"/>
  <c r="R65" i="22"/>
  <c r="R102" i="22"/>
  <c r="R41" i="22"/>
  <c r="R114" i="22"/>
  <c r="R126" i="22"/>
  <c r="R401" i="22"/>
  <c r="R413" i="22"/>
  <c r="R30" i="22"/>
  <c r="R66" i="22"/>
  <c r="R103" i="22"/>
  <c r="R42" i="22"/>
  <c r="R115" i="22"/>
  <c r="R127" i="22"/>
  <c r="R402" i="22"/>
  <c r="R414" i="22"/>
  <c r="R31" i="22"/>
  <c r="R67" i="22"/>
  <c r="R104" i="22"/>
  <c r="R43" i="22"/>
  <c r="R116" i="22"/>
  <c r="R128" i="22"/>
  <c r="R403" i="22"/>
  <c r="R415" i="22"/>
  <c r="R32" i="22"/>
  <c r="R68" i="22"/>
  <c r="R105" i="22"/>
  <c r="R44" i="22"/>
  <c r="R117" i="22"/>
  <c r="R129" i="22"/>
  <c r="R404" i="22"/>
  <c r="R416" i="22"/>
  <c r="R33" i="22"/>
  <c r="R69" i="22"/>
  <c r="R106" i="22"/>
  <c r="R45" i="22"/>
  <c r="R118" i="22"/>
  <c r="R130" i="22"/>
  <c r="R405" i="22"/>
  <c r="R417" i="22"/>
  <c r="R34" i="22"/>
  <c r="R70" i="22"/>
  <c r="R107" i="22"/>
  <c r="R46" i="22"/>
  <c r="R119" i="22"/>
  <c r="R131" i="22"/>
  <c r="R406" i="22"/>
  <c r="R418" i="22"/>
  <c r="R35" i="22"/>
  <c r="R71" i="22"/>
  <c r="R108" i="22"/>
  <c r="R47" i="22"/>
  <c r="R120" i="22"/>
  <c r="R132" i="22"/>
  <c r="R407" i="22"/>
  <c r="R419" i="22"/>
  <c r="R36" i="22"/>
  <c r="R72" i="22"/>
  <c r="R48" i="22"/>
  <c r="R37" i="22"/>
  <c r="R73" i="22"/>
  <c r="R49" i="22"/>
  <c r="R38" i="22"/>
  <c r="R74" i="22"/>
  <c r="R50" i="22"/>
  <c r="S27" i="22"/>
  <c r="S63" i="22"/>
  <c r="S39" i="22"/>
  <c r="B116" i="2"/>
  <c r="D116" i="2" s="1"/>
  <c r="L17" i="16" s="1"/>
  <c r="L41" i="16" s="1"/>
  <c r="S17" i="22" s="1"/>
  <c r="B116" i="3"/>
  <c r="F116" i="3" s="1"/>
  <c r="S29" i="22" s="1"/>
  <c r="B115" i="6"/>
  <c r="D115" i="6" s="1"/>
  <c r="S77" i="22" s="1"/>
  <c r="B115" i="7"/>
  <c r="D115" i="7" s="1"/>
  <c r="S89" i="22" s="1"/>
  <c r="C116" i="3"/>
  <c r="H5" i="21"/>
  <c r="E48" i="19"/>
  <c r="D48" i="19"/>
  <c r="D13" i="19"/>
  <c r="D27" i="19"/>
  <c r="D22" i="19"/>
  <c r="P6" i="7"/>
  <c r="D23" i="19"/>
  <c r="G13" i="19"/>
  <c r="G21" i="19"/>
  <c r="J374" i="22"/>
  <c r="G127" i="8"/>
  <c r="H127" i="8"/>
  <c r="P5" i="5"/>
  <c r="Q8" i="4"/>
  <c r="T6" i="3"/>
  <c r="T11" i="8"/>
  <c r="T12" i="8"/>
  <c r="F114" i="8"/>
  <c r="F126" i="8"/>
  <c r="P6" i="2"/>
  <c r="C113" i="2"/>
  <c r="F41" i="1"/>
  <c r="G41" i="6"/>
  <c r="G42" i="6"/>
  <c r="G43" i="6"/>
  <c r="G44" i="6"/>
  <c r="O14" i="3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J108" i="1"/>
  <c r="H128" i="8"/>
  <c r="H129" i="8"/>
  <c r="H130" i="8"/>
  <c r="H131" i="8"/>
  <c r="H132" i="8"/>
  <c r="H133" i="8"/>
  <c r="H134" i="8"/>
  <c r="H135" i="8"/>
  <c r="H136" i="8"/>
  <c r="H137" i="8"/>
  <c r="H138" i="8"/>
  <c r="H126" i="8"/>
  <c r="E126" i="8"/>
  <c r="D110" i="6"/>
  <c r="D111" i="6"/>
  <c r="D112" i="6"/>
  <c r="D107" i="6"/>
  <c r="D108" i="6"/>
  <c r="D109" i="6"/>
  <c r="D104" i="6"/>
  <c r="D105" i="6"/>
  <c r="D106" i="6"/>
  <c r="D101" i="6"/>
  <c r="D102" i="6"/>
  <c r="D103" i="6"/>
  <c r="D98" i="6"/>
  <c r="D99" i="6"/>
  <c r="D100" i="6"/>
  <c r="D95" i="6"/>
  <c r="D96" i="6"/>
  <c r="D97" i="6"/>
  <c r="D92" i="6"/>
  <c r="D93" i="6"/>
  <c r="D94" i="6"/>
  <c r="D89" i="6"/>
  <c r="Q75" i="22"/>
  <c r="D86" i="6"/>
  <c r="D87" i="6"/>
  <c r="D88" i="6"/>
  <c r="D84" i="6"/>
  <c r="D85" i="6"/>
  <c r="D83" i="6"/>
  <c r="D80" i="6"/>
  <c r="D81" i="6"/>
  <c r="D82" i="6"/>
  <c r="D77" i="6"/>
  <c r="D78" i="6"/>
  <c r="D79" i="6"/>
  <c r="D74" i="6"/>
  <c r="D75" i="6"/>
  <c r="D76" i="6"/>
  <c r="D72" i="6"/>
  <c r="D73" i="6"/>
  <c r="D71" i="6"/>
  <c r="D68" i="6"/>
  <c r="D69" i="6"/>
  <c r="D70" i="6"/>
  <c r="D65" i="6"/>
  <c r="D66" i="6"/>
  <c r="D67" i="6"/>
  <c r="D62" i="6"/>
  <c r="D63" i="6"/>
  <c r="D64" i="6"/>
  <c r="D59" i="6"/>
  <c r="N81" i="22"/>
  <c r="D56" i="6"/>
  <c r="D57" i="6"/>
  <c r="D58" i="6"/>
  <c r="D53" i="6"/>
  <c r="N75" i="22"/>
  <c r="D50" i="6"/>
  <c r="D51" i="6"/>
  <c r="D52" i="6"/>
  <c r="D47" i="6"/>
  <c r="D48" i="6"/>
  <c r="D49" i="6"/>
  <c r="D44" i="6"/>
  <c r="D45" i="6"/>
  <c r="D46" i="6"/>
  <c r="D41" i="6"/>
  <c r="D42" i="6"/>
  <c r="D43" i="6"/>
  <c r="D38" i="6"/>
  <c r="D39" i="6"/>
  <c r="D40" i="6"/>
  <c r="D35" i="6"/>
  <c r="D36" i="6"/>
  <c r="D37" i="6"/>
  <c r="D32" i="6"/>
  <c r="L78" i="22"/>
  <c r="D29" i="6"/>
  <c r="D30" i="6"/>
  <c r="D31" i="6"/>
  <c r="D27" i="6"/>
  <c r="D28" i="6"/>
  <c r="D26" i="6"/>
  <c r="D23" i="6"/>
  <c r="D24" i="6"/>
  <c r="D25" i="6"/>
  <c r="D20" i="6"/>
  <c r="D21" i="6"/>
  <c r="D22" i="6"/>
  <c r="D17" i="6"/>
  <c r="D18" i="6"/>
  <c r="D19" i="6"/>
  <c r="D14" i="6"/>
  <c r="D15" i="6"/>
  <c r="D16" i="6"/>
  <c r="D11" i="6"/>
  <c r="D12" i="6"/>
  <c r="D13" i="6"/>
  <c r="D8" i="6"/>
  <c r="D9" i="6"/>
  <c r="D10" i="6"/>
  <c r="R84" i="22"/>
  <c r="J78" i="22"/>
  <c r="K78" i="22"/>
  <c r="O78" i="22"/>
  <c r="D125" i="8"/>
  <c r="C13" i="1"/>
  <c r="D113" i="6"/>
  <c r="J166" i="22"/>
  <c r="J167" i="22"/>
  <c r="J168" i="22"/>
  <c r="J169" i="22"/>
  <c r="J170" i="22"/>
  <c r="J171" i="22"/>
  <c r="J172" i="22"/>
  <c r="J173" i="22"/>
  <c r="J174" i="22"/>
  <c r="J175" i="22"/>
  <c r="J176" i="22"/>
  <c r="K165" i="22"/>
  <c r="K166" i="22"/>
  <c r="K167" i="22"/>
  <c r="K168" i="22"/>
  <c r="K169" i="22"/>
  <c r="K170" i="22"/>
  <c r="K171" i="22"/>
  <c r="K172" i="22"/>
  <c r="K173" i="22"/>
  <c r="K174" i="22"/>
  <c r="K175" i="22"/>
  <c r="K176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M165" i="22"/>
  <c r="M166" i="22"/>
  <c r="M167" i="22"/>
  <c r="M168" i="22"/>
  <c r="M169" i="22"/>
  <c r="M170" i="22"/>
  <c r="M171" i="22"/>
  <c r="M172" i="22"/>
  <c r="M173" i="22"/>
  <c r="M174" i="22"/>
  <c r="M175" i="22"/>
  <c r="M176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O165" i="22"/>
  <c r="O166" i="22"/>
  <c r="O167" i="22"/>
  <c r="O168" i="22"/>
  <c r="O169" i="22"/>
  <c r="O170" i="22"/>
  <c r="O171" i="22"/>
  <c r="O172" i="22"/>
  <c r="O173" i="22"/>
  <c r="O174" i="22"/>
  <c r="O175" i="22"/>
  <c r="O176" i="22"/>
  <c r="P165" i="22"/>
  <c r="P166" i="22"/>
  <c r="P167" i="22"/>
  <c r="P168" i="22"/>
  <c r="P169" i="22"/>
  <c r="P170" i="22"/>
  <c r="P171" i="22"/>
  <c r="P172" i="22"/>
  <c r="P173" i="22"/>
  <c r="P174" i="22"/>
  <c r="P175" i="22"/>
  <c r="P176" i="22"/>
  <c r="Q165" i="22"/>
  <c r="Q166" i="22"/>
  <c r="Q167" i="22"/>
  <c r="Q168" i="22"/>
  <c r="Q169" i="22"/>
  <c r="Q170" i="22"/>
  <c r="Q171" i="22"/>
  <c r="Q172" i="22"/>
  <c r="Q173" i="22"/>
  <c r="Q174" i="22"/>
  <c r="Q175" i="22"/>
  <c r="Q176" i="22"/>
  <c r="R165" i="22"/>
  <c r="R166" i="22"/>
  <c r="R167" i="22"/>
  <c r="R168" i="22"/>
  <c r="R169" i="22"/>
  <c r="R170" i="22"/>
  <c r="R171" i="22"/>
  <c r="R172" i="22"/>
  <c r="R173" i="22"/>
  <c r="R174" i="22"/>
  <c r="R175" i="22"/>
  <c r="R176" i="22"/>
  <c r="J3" i="22"/>
  <c r="J27" i="22"/>
  <c r="J63" i="22"/>
  <c r="J100" i="22"/>
  <c r="J15" i="22"/>
  <c r="K15" i="22"/>
  <c r="L15" i="22"/>
  <c r="M15" i="22"/>
  <c r="N15" i="22"/>
  <c r="O15" i="22"/>
  <c r="P15" i="22"/>
  <c r="Q15" i="22"/>
  <c r="R15" i="22"/>
  <c r="J16" i="22"/>
  <c r="K16" i="22"/>
  <c r="L16" i="22"/>
  <c r="M16" i="22"/>
  <c r="N16" i="22"/>
  <c r="O16" i="22"/>
  <c r="P16" i="22"/>
  <c r="Q16" i="22"/>
  <c r="R16" i="22"/>
  <c r="J17" i="22"/>
  <c r="K17" i="22"/>
  <c r="L17" i="22"/>
  <c r="M17" i="22"/>
  <c r="N17" i="22"/>
  <c r="O17" i="22"/>
  <c r="P17" i="22"/>
  <c r="Q17" i="22"/>
  <c r="R17" i="22"/>
  <c r="J18" i="22"/>
  <c r="K18" i="22"/>
  <c r="L18" i="22"/>
  <c r="M18" i="22"/>
  <c r="N18" i="22"/>
  <c r="O18" i="22"/>
  <c r="P18" i="22"/>
  <c r="Q18" i="22"/>
  <c r="R18" i="22"/>
  <c r="J19" i="22"/>
  <c r="K19" i="22"/>
  <c r="L19" i="22"/>
  <c r="M19" i="22"/>
  <c r="N19" i="22"/>
  <c r="O19" i="22"/>
  <c r="P19" i="22"/>
  <c r="Q19" i="22"/>
  <c r="R19" i="22"/>
  <c r="J20" i="22"/>
  <c r="K20" i="22"/>
  <c r="L20" i="22"/>
  <c r="M20" i="22"/>
  <c r="N20" i="22"/>
  <c r="O20" i="22"/>
  <c r="P20" i="22"/>
  <c r="Q20" i="22"/>
  <c r="R20" i="22"/>
  <c r="J21" i="22"/>
  <c r="K21" i="22"/>
  <c r="L21" i="22"/>
  <c r="M21" i="22"/>
  <c r="N21" i="22"/>
  <c r="O21" i="22"/>
  <c r="P21" i="22"/>
  <c r="Q21" i="22"/>
  <c r="R21" i="22"/>
  <c r="J22" i="22"/>
  <c r="K22" i="22"/>
  <c r="L22" i="22"/>
  <c r="M22" i="22"/>
  <c r="N22" i="22"/>
  <c r="O22" i="22"/>
  <c r="P22" i="22"/>
  <c r="Q22" i="22"/>
  <c r="R22" i="22"/>
  <c r="J23" i="22"/>
  <c r="K23" i="22"/>
  <c r="L23" i="22"/>
  <c r="M23" i="22"/>
  <c r="N23" i="22"/>
  <c r="O23" i="22"/>
  <c r="P23" i="22"/>
  <c r="Q23" i="22"/>
  <c r="R23" i="22"/>
  <c r="J24" i="22"/>
  <c r="K24" i="22"/>
  <c r="L24" i="22"/>
  <c r="M24" i="22"/>
  <c r="N24" i="22"/>
  <c r="O24" i="22"/>
  <c r="P24" i="22"/>
  <c r="Q24" i="22"/>
  <c r="R24" i="22"/>
  <c r="J25" i="22"/>
  <c r="K25" i="22"/>
  <c r="L25" i="22"/>
  <c r="M25" i="22"/>
  <c r="N25" i="22"/>
  <c r="O25" i="22"/>
  <c r="P25" i="22"/>
  <c r="Q25" i="22"/>
  <c r="R25" i="22"/>
  <c r="J26" i="22"/>
  <c r="K26" i="22"/>
  <c r="L26" i="22"/>
  <c r="M26" i="22"/>
  <c r="N26" i="22"/>
  <c r="O26" i="22"/>
  <c r="P26" i="22"/>
  <c r="Q26" i="22"/>
  <c r="J39" i="22"/>
  <c r="J252" i="22"/>
  <c r="J253" i="22"/>
  <c r="J254" i="22"/>
  <c r="J51" i="22"/>
  <c r="K51" i="22"/>
  <c r="L51" i="22"/>
  <c r="M51" i="22"/>
  <c r="N51" i="22"/>
  <c r="O51" i="22"/>
  <c r="P51" i="22"/>
  <c r="Q51" i="22"/>
  <c r="R51" i="22"/>
  <c r="J52" i="22"/>
  <c r="J338" i="22"/>
  <c r="J339" i="22"/>
  <c r="J340" i="22"/>
  <c r="K52" i="22"/>
  <c r="L52" i="22"/>
  <c r="M52" i="22"/>
  <c r="N52" i="22"/>
  <c r="O52" i="22"/>
  <c r="P52" i="22"/>
  <c r="Q52" i="22"/>
  <c r="R52" i="22"/>
  <c r="J53" i="22"/>
  <c r="K53" i="22"/>
  <c r="L53" i="22"/>
  <c r="M53" i="22"/>
  <c r="N53" i="22"/>
  <c r="O53" i="22"/>
  <c r="P53" i="22"/>
  <c r="Q53" i="22"/>
  <c r="R53" i="22"/>
  <c r="J54" i="22"/>
  <c r="K54" i="22"/>
  <c r="L54" i="22"/>
  <c r="M54" i="22"/>
  <c r="N54" i="22"/>
  <c r="O54" i="22"/>
  <c r="P54" i="22"/>
  <c r="Q54" i="22"/>
  <c r="R54" i="22"/>
  <c r="J55" i="22"/>
  <c r="K55" i="22"/>
  <c r="L55" i="22"/>
  <c r="M55" i="22"/>
  <c r="N55" i="22"/>
  <c r="O55" i="22"/>
  <c r="P55" i="22"/>
  <c r="Q55" i="22"/>
  <c r="R55" i="22"/>
  <c r="J56" i="22"/>
  <c r="K56" i="22"/>
  <c r="L56" i="22"/>
  <c r="M56" i="22"/>
  <c r="N56" i="22"/>
  <c r="O56" i="22"/>
  <c r="P56" i="22"/>
  <c r="Q56" i="22"/>
  <c r="R56" i="22"/>
  <c r="J57" i="22"/>
  <c r="K57" i="22"/>
  <c r="L57" i="22"/>
  <c r="M57" i="22"/>
  <c r="N57" i="22"/>
  <c r="O57" i="22"/>
  <c r="P57" i="22"/>
  <c r="Q57" i="22"/>
  <c r="R57" i="22"/>
  <c r="J58" i="22"/>
  <c r="K58" i="22"/>
  <c r="L58" i="22"/>
  <c r="M58" i="22"/>
  <c r="N58" i="22"/>
  <c r="O58" i="22"/>
  <c r="P58" i="22"/>
  <c r="Q58" i="22"/>
  <c r="R58" i="22"/>
  <c r="J59" i="22"/>
  <c r="K59" i="22"/>
  <c r="L59" i="22"/>
  <c r="M59" i="22"/>
  <c r="N59" i="22"/>
  <c r="O59" i="22"/>
  <c r="P59" i="22"/>
  <c r="Q59" i="22"/>
  <c r="R59" i="22"/>
  <c r="J60" i="22"/>
  <c r="K60" i="22"/>
  <c r="L60" i="22"/>
  <c r="M60" i="22"/>
  <c r="N60" i="22"/>
  <c r="O60" i="22"/>
  <c r="P60" i="22"/>
  <c r="Q60" i="22"/>
  <c r="R60" i="22"/>
  <c r="J61" i="22"/>
  <c r="K61" i="22"/>
  <c r="L61" i="22"/>
  <c r="M61" i="22"/>
  <c r="N61" i="22"/>
  <c r="O61" i="22"/>
  <c r="P61" i="22"/>
  <c r="Q61" i="22"/>
  <c r="R61" i="22"/>
  <c r="J62" i="22"/>
  <c r="K62" i="22"/>
  <c r="L62" i="22"/>
  <c r="M62" i="22"/>
  <c r="N62" i="22"/>
  <c r="O62" i="22"/>
  <c r="P62" i="22"/>
  <c r="Q62" i="22"/>
  <c r="R62" i="22"/>
  <c r="J87" i="22"/>
  <c r="K87" i="22"/>
  <c r="L87" i="22"/>
  <c r="M87" i="22"/>
  <c r="N87" i="22"/>
  <c r="O87" i="22"/>
  <c r="P87" i="22"/>
  <c r="Q87" i="22"/>
  <c r="R87" i="22"/>
  <c r="J88" i="22"/>
  <c r="K88" i="22"/>
  <c r="L88" i="22"/>
  <c r="M88" i="22"/>
  <c r="N88" i="22"/>
  <c r="O88" i="22"/>
  <c r="P88" i="22"/>
  <c r="Q88" i="22"/>
  <c r="R88" i="22"/>
  <c r="J89" i="22"/>
  <c r="K89" i="22"/>
  <c r="L89" i="22"/>
  <c r="M89" i="22"/>
  <c r="N89" i="22"/>
  <c r="O89" i="22"/>
  <c r="P89" i="22"/>
  <c r="Q89" i="22"/>
  <c r="R89" i="22"/>
  <c r="J90" i="22"/>
  <c r="K90" i="22"/>
  <c r="L90" i="22"/>
  <c r="M90" i="22"/>
  <c r="N90" i="22"/>
  <c r="O90" i="22"/>
  <c r="P90" i="22"/>
  <c r="Q90" i="22"/>
  <c r="R90" i="22"/>
  <c r="J91" i="22"/>
  <c r="K91" i="22"/>
  <c r="L91" i="22"/>
  <c r="M91" i="22"/>
  <c r="N91" i="22"/>
  <c r="O91" i="22"/>
  <c r="P91" i="22"/>
  <c r="Q91" i="22"/>
  <c r="R91" i="22"/>
  <c r="J92" i="22"/>
  <c r="K92" i="22"/>
  <c r="L92" i="22"/>
  <c r="M92" i="22"/>
  <c r="N92" i="22"/>
  <c r="O92" i="22"/>
  <c r="P92" i="22"/>
  <c r="Q92" i="22"/>
  <c r="R92" i="22"/>
  <c r="J93" i="22"/>
  <c r="K93" i="22"/>
  <c r="L93" i="22"/>
  <c r="M93" i="22"/>
  <c r="N93" i="22"/>
  <c r="O93" i="22"/>
  <c r="P93" i="22"/>
  <c r="Q93" i="22"/>
  <c r="R93" i="22"/>
  <c r="J94" i="22"/>
  <c r="K94" i="22"/>
  <c r="L94" i="22"/>
  <c r="M94" i="22"/>
  <c r="N94" i="22"/>
  <c r="O94" i="22"/>
  <c r="P94" i="22"/>
  <c r="Q94" i="22"/>
  <c r="R94" i="22"/>
  <c r="J95" i="22"/>
  <c r="K95" i="22"/>
  <c r="L95" i="22"/>
  <c r="M95" i="22"/>
  <c r="N95" i="22"/>
  <c r="O95" i="22"/>
  <c r="P95" i="22"/>
  <c r="Q95" i="22"/>
  <c r="R95" i="22"/>
  <c r="J96" i="22"/>
  <c r="K96" i="22"/>
  <c r="L96" i="22"/>
  <c r="M96" i="22"/>
  <c r="N96" i="22"/>
  <c r="O96" i="22"/>
  <c r="P96" i="22"/>
  <c r="Q96" i="22"/>
  <c r="R96" i="22"/>
  <c r="J97" i="22"/>
  <c r="K97" i="22"/>
  <c r="L97" i="22"/>
  <c r="M97" i="22"/>
  <c r="N97" i="22"/>
  <c r="O97" i="22"/>
  <c r="P97" i="22"/>
  <c r="Q97" i="22"/>
  <c r="R97" i="22"/>
  <c r="J98" i="22"/>
  <c r="K98" i="22"/>
  <c r="L98" i="22"/>
  <c r="M98" i="22"/>
  <c r="N98" i="22"/>
  <c r="O98" i="22"/>
  <c r="P98" i="22"/>
  <c r="Q98" i="22"/>
  <c r="R98" i="22"/>
  <c r="F54" i="8"/>
  <c r="E123" i="8"/>
  <c r="E124" i="8"/>
  <c r="E125" i="8"/>
  <c r="E122" i="8"/>
  <c r="D17" i="3"/>
  <c r="D13" i="1"/>
  <c r="F13" i="1"/>
  <c r="K12" i="19"/>
  <c r="C112" i="7"/>
  <c r="P5" i="7"/>
  <c r="C112" i="6"/>
  <c r="Q5" i="6"/>
  <c r="K9" i="19"/>
  <c r="K8" i="19"/>
  <c r="K7" i="19"/>
  <c r="C116" i="5"/>
  <c r="C112" i="4"/>
  <c r="E113" i="3"/>
  <c r="D113" i="3"/>
  <c r="B117" i="3"/>
  <c r="B118" i="3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7" i="1"/>
  <c r="G6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7" i="1"/>
  <c r="D6" i="1"/>
  <c r="D112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6" i="7"/>
  <c r="D5" i="7"/>
  <c r="C100" i="6"/>
  <c r="J77" i="22"/>
  <c r="K75" i="22"/>
  <c r="K81" i="22"/>
  <c r="K84" i="22"/>
  <c r="M84" i="22"/>
  <c r="O75" i="22"/>
  <c r="O84" i="22"/>
  <c r="P81" i="22"/>
  <c r="J76" i="22"/>
  <c r="J75" i="22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0" i="5"/>
  <c r="D9" i="5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6" i="4"/>
  <c r="D5" i="4"/>
  <c r="F112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7" i="3"/>
  <c r="H6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7" i="3"/>
  <c r="F6" i="3"/>
  <c r="S12" i="8"/>
  <c r="E19" i="8"/>
  <c r="G19" i="8"/>
  <c r="H19" i="8"/>
  <c r="C27" i="16"/>
  <c r="D111" i="2"/>
  <c r="K25" i="16"/>
  <c r="D16" i="16"/>
  <c r="E16" i="16"/>
  <c r="F16" i="16"/>
  <c r="G16" i="16"/>
  <c r="H16" i="16"/>
  <c r="I16" i="16"/>
  <c r="J16" i="16"/>
  <c r="K16" i="16"/>
  <c r="D17" i="16"/>
  <c r="E17" i="16"/>
  <c r="F17" i="16"/>
  <c r="G17" i="16"/>
  <c r="H17" i="16"/>
  <c r="I17" i="16"/>
  <c r="J17" i="16"/>
  <c r="K17" i="16"/>
  <c r="D18" i="16"/>
  <c r="E18" i="16"/>
  <c r="F18" i="16"/>
  <c r="G18" i="16"/>
  <c r="H18" i="16"/>
  <c r="I18" i="16"/>
  <c r="J18" i="16"/>
  <c r="K18" i="16"/>
  <c r="D19" i="16"/>
  <c r="E19" i="16"/>
  <c r="F19" i="16"/>
  <c r="G19" i="16"/>
  <c r="H19" i="16"/>
  <c r="I19" i="16"/>
  <c r="J19" i="16"/>
  <c r="K19" i="16"/>
  <c r="D20" i="16"/>
  <c r="E20" i="16"/>
  <c r="F20" i="16"/>
  <c r="G20" i="16"/>
  <c r="H20" i="16"/>
  <c r="I20" i="16"/>
  <c r="J20" i="16"/>
  <c r="K20" i="16"/>
  <c r="D21" i="16"/>
  <c r="E21" i="16"/>
  <c r="F21" i="16"/>
  <c r="G21" i="16"/>
  <c r="H21" i="16"/>
  <c r="I21" i="16"/>
  <c r="J21" i="16"/>
  <c r="K21" i="16"/>
  <c r="D22" i="16"/>
  <c r="E22" i="16"/>
  <c r="F22" i="16"/>
  <c r="G22" i="16"/>
  <c r="H22" i="16"/>
  <c r="I22" i="16"/>
  <c r="J22" i="16"/>
  <c r="K22" i="16"/>
  <c r="D23" i="16"/>
  <c r="E23" i="16"/>
  <c r="F23" i="16"/>
  <c r="G23" i="16"/>
  <c r="H23" i="16"/>
  <c r="I23" i="16"/>
  <c r="J23" i="16"/>
  <c r="K23" i="16"/>
  <c r="D24" i="16"/>
  <c r="E24" i="16"/>
  <c r="F24" i="16"/>
  <c r="G24" i="16"/>
  <c r="H24" i="16"/>
  <c r="I24" i="16"/>
  <c r="J24" i="16"/>
  <c r="K24" i="16"/>
  <c r="D25" i="16"/>
  <c r="E25" i="16"/>
  <c r="F25" i="16"/>
  <c r="G25" i="16"/>
  <c r="H25" i="16"/>
  <c r="I25" i="16"/>
  <c r="J25" i="16"/>
  <c r="D26" i="16"/>
  <c r="E26" i="16"/>
  <c r="F26" i="16"/>
  <c r="G26" i="16"/>
  <c r="H26" i="16"/>
  <c r="I26" i="16"/>
  <c r="J26" i="16"/>
  <c r="D113" i="2"/>
  <c r="K15" i="16"/>
  <c r="J15" i="16"/>
  <c r="I15" i="16"/>
  <c r="H15" i="16"/>
  <c r="G15" i="16"/>
  <c r="F15" i="16"/>
  <c r="E15" i="16"/>
  <c r="D15" i="16"/>
  <c r="C16" i="16"/>
  <c r="C17" i="16"/>
  <c r="C18" i="16"/>
  <c r="C19" i="16"/>
  <c r="C20" i="16"/>
  <c r="C21" i="16"/>
  <c r="C22" i="16"/>
  <c r="C23" i="16"/>
  <c r="C24" i="16"/>
  <c r="C25" i="16"/>
  <c r="C26" i="16"/>
  <c r="C15" i="16"/>
  <c r="D9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2" i="2"/>
  <c r="D7" i="2"/>
  <c r="J60" i="1"/>
  <c r="J51" i="1"/>
  <c r="J39" i="1"/>
  <c r="J36" i="1"/>
  <c r="J33" i="1"/>
  <c r="J30" i="1"/>
  <c r="J90" i="1"/>
  <c r="J87" i="1"/>
  <c r="J84" i="1"/>
  <c r="J81" i="1"/>
  <c r="J78" i="1"/>
  <c r="J75" i="1"/>
  <c r="J72" i="1"/>
  <c r="J69" i="1"/>
  <c r="J66" i="1"/>
  <c r="J63" i="1"/>
  <c r="J57" i="1"/>
  <c r="J54" i="1"/>
  <c r="J48" i="1"/>
  <c r="J45" i="1"/>
  <c r="J42" i="1"/>
  <c r="J27" i="1"/>
  <c r="J24" i="1"/>
  <c r="J21" i="1"/>
  <c r="J18" i="1"/>
  <c r="J15" i="1"/>
  <c r="J9" i="1"/>
  <c r="J12" i="1"/>
  <c r="J6" i="1"/>
  <c r="J7" i="1"/>
  <c r="J19" i="1"/>
  <c r="J20" i="1"/>
  <c r="K21" i="1"/>
  <c r="K22" i="1"/>
  <c r="K23" i="1"/>
  <c r="J58" i="1"/>
  <c r="J85" i="1"/>
  <c r="J22" i="1"/>
  <c r="J64" i="1"/>
  <c r="J88" i="1"/>
  <c r="J67" i="1"/>
  <c r="J70" i="1"/>
  <c r="J73" i="1"/>
  <c r="J34" i="1"/>
  <c r="J25" i="1"/>
  <c r="J28" i="1"/>
  <c r="J8" i="1"/>
  <c r="K9" i="1"/>
  <c r="K10" i="1"/>
  <c r="K11" i="1"/>
  <c r="J4" i="22"/>
  <c r="J76" i="1"/>
  <c r="J37" i="1"/>
  <c r="J61" i="1"/>
  <c r="J31" i="1"/>
  <c r="J40" i="1"/>
  <c r="J43" i="1"/>
  <c r="J13" i="1"/>
  <c r="J46" i="1"/>
  <c r="J49" i="1"/>
  <c r="J79" i="1"/>
  <c r="J16" i="1"/>
  <c r="J82" i="1"/>
  <c r="J124" i="22"/>
  <c r="D60" i="6"/>
  <c r="D61" i="6"/>
  <c r="M75" i="22"/>
  <c r="L84" i="22"/>
  <c r="Q84" i="22"/>
  <c r="Q78" i="22"/>
  <c r="M78" i="22"/>
  <c r="N84" i="22"/>
  <c r="L81" i="22"/>
  <c r="J84" i="22"/>
  <c r="D90" i="6"/>
  <c r="D91" i="6"/>
  <c r="Q77" i="22"/>
  <c r="P84" i="22"/>
  <c r="R81" i="22"/>
  <c r="D54" i="6"/>
  <c r="D55" i="6"/>
  <c r="D33" i="6"/>
  <c r="D34" i="6"/>
  <c r="L80" i="22"/>
  <c r="L75" i="22"/>
  <c r="J81" i="22"/>
  <c r="R75" i="22"/>
  <c r="K79" i="22"/>
  <c r="K80" i="22"/>
  <c r="M77" i="22"/>
  <c r="M76" i="22"/>
  <c r="K83" i="22"/>
  <c r="K82" i="22"/>
  <c r="M79" i="22"/>
  <c r="O77" i="22"/>
  <c r="O76" i="22"/>
  <c r="O82" i="22"/>
  <c r="O83" i="22"/>
  <c r="Q79" i="22"/>
  <c r="Q83" i="22"/>
  <c r="Q82" i="22"/>
  <c r="O79" i="22"/>
  <c r="O80" i="22"/>
  <c r="M82" i="22"/>
  <c r="M83" i="22"/>
  <c r="K76" i="22"/>
  <c r="K77" i="22"/>
  <c r="Q81" i="22"/>
  <c r="R78" i="22"/>
  <c r="P78" i="22"/>
  <c r="N78" i="22"/>
  <c r="J80" i="22"/>
  <c r="O81" i="22"/>
  <c r="M81" i="22"/>
  <c r="N80" i="22"/>
  <c r="N79" i="22"/>
  <c r="R85" i="22"/>
  <c r="N82" i="22"/>
  <c r="N83" i="22"/>
  <c r="O86" i="22"/>
  <c r="O85" i="22"/>
  <c r="N85" i="22"/>
  <c r="N86" i="22"/>
  <c r="P76" i="22"/>
  <c r="P77" i="22"/>
  <c r="J83" i="22"/>
  <c r="J82" i="22"/>
  <c r="K86" i="22"/>
  <c r="K85" i="22"/>
  <c r="P80" i="22"/>
  <c r="P79" i="22"/>
  <c r="J85" i="22"/>
  <c r="J86" i="22"/>
  <c r="P83" i="22"/>
  <c r="P82" i="22"/>
  <c r="Q86" i="22"/>
  <c r="Q85" i="22"/>
  <c r="P86" i="22"/>
  <c r="P85" i="22"/>
  <c r="L83" i="22"/>
  <c r="L82" i="22"/>
  <c r="M86" i="22"/>
  <c r="M85" i="22"/>
  <c r="R80" i="22"/>
  <c r="R79" i="22"/>
  <c r="L86" i="22"/>
  <c r="L85" i="22"/>
  <c r="R82" i="22"/>
  <c r="R83" i="22"/>
  <c r="P75" i="22"/>
  <c r="M80" i="22"/>
  <c r="Q80" i="22"/>
  <c r="J375" i="22"/>
  <c r="J376" i="22"/>
  <c r="J377" i="22"/>
  <c r="J378" i="22"/>
  <c r="J379" i="22"/>
  <c r="J380" i="22"/>
  <c r="J381" i="22"/>
  <c r="J382" i="22"/>
  <c r="J383" i="22"/>
  <c r="J384" i="22"/>
  <c r="K373" i="22"/>
  <c r="K374" i="22"/>
  <c r="K375" i="22"/>
  <c r="K376" i="22"/>
  <c r="K377" i="22"/>
  <c r="K378" i="22"/>
  <c r="K379" i="22"/>
  <c r="K380" i="22"/>
  <c r="K381" i="22"/>
  <c r="K382" i="22"/>
  <c r="K383" i="22"/>
  <c r="K384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M373" i="22"/>
  <c r="M374" i="22"/>
  <c r="M375" i="22"/>
  <c r="M376" i="22"/>
  <c r="M377" i="22"/>
  <c r="M378" i="22"/>
  <c r="M379" i="22"/>
  <c r="M380" i="22"/>
  <c r="M381" i="22"/>
  <c r="M382" i="22"/>
  <c r="M383" i="22"/>
  <c r="M384" i="22"/>
  <c r="N373" i="22"/>
  <c r="N374" i="22"/>
  <c r="N375" i="22"/>
  <c r="N376" i="22"/>
  <c r="N377" i="22"/>
  <c r="N378" i="22"/>
  <c r="N379" i="22"/>
  <c r="N380" i="22"/>
  <c r="N381" i="22"/>
  <c r="N382" i="22"/>
  <c r="N383" i="22"/>
  <c r="N384" i="22"/>
  <c r="O373" i="22"/>
  <c r="O374" i="22"/>
  <c r="O375" i="22"/>
  <c r="O376" i="22"/>
  <c r="O377" i="22"/>
  <c r="O378" i="22"/>
  <c r="O379" i="22"/>
  <c r="O380" i="22"/>
  <c r="O381" i="22"/>
  <c r="O382" i="22"/>
  <c r="O383" i="22"/>
  <c r="O384" i="22"/>
  <c r="P373" i="22"/>
  <c r="P374" i="22"/>
  <c r="P375" i="22"/>
  <c r="P376" i="22"/>
  <c r="P377" i="22"/>
  <c r="P378" i="22"/>
  <c r="P379" i="22"/>
  <c r="P380" i="22"/>
  <c r="P381" i="22"/>
  <c r="P382" i="22"/>
  <c r="P383" i="22"/>
  <c r="P384" i="22"/>
  <c r="Q373" i="22"/>
  <c r="Q374" i="22"/>
  <c r="Q375" i="22"/>
  <c r="Q376" i="22"/>
  <c r="Q377" i="22"/>
  <c r="Q378" i="22"/>
  <c r="Q379" i="22"/>
  <c r="Q380" i="22"/>
  <c r="Q381" i="22"/>
  <c r="Q382" i="22"/>
  <c r="Q383" i="22"/>
  <c r="Q384" i="22"/>
  <c r="R373" i="22"/>
  <c r="R374" i="22"/>
  <c r="R375" i="22"/>
  <c r="R376" i="22"/>
  <c r="R377" i="22"/>
  <c r="R378" i="22"/>
  <c r="R379" i="22"/>
  <c r="R380" i="22"/>
  <c r="R381" i="22"/>
  <c r="R382" i="22"/>
  <c r="R383" i="22"/>
  <c r="R384" i="22"/>
  <c r="J288" i="22"/>
  <c r="J289" i="22"/>
  <c r="J290" i="22"/>
  <c r="J291" i="22"/>
  <c r="J292" i="22"/>
  <c r="J293" i="22"/>
  <c r="J294" i="22"/>
  <c r="J295" i="22"/>
  <c r="J296" i="22"/>
  <c r="J297" i="22"/>
  <c r="J298" i="22"/>
  <c r="K287" i="22"/>
  <c r="K288" i="22"/>
  <c r="K289" i="22"/>
  <c r="K290" i="22"/>
  <c r="K291" i="22"/>
  <c r="K292" i="22"/>
  <c r="K293" i="22"/>
  <c r="K294" i="22"/>
  <c r="K295" i="22"/>
  <c r="K296" i="22"/>
  <c r="K297" i="22"/>
  <c r="K298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M287" i="22"/>
  <c r="M288" i="22"/>
  <c r="M289" i="22"/>
  <c r="M290" i="22"/>
  <c r="M291" i="22"/>
  <c r="M292" i="22"/>
  <c r="M293" i="22"/>
  <c r="M294" i="22"/>
  <c r="M295" i="22"/>
  <c r="M296" i="22"/>
  <c r="M297" i="22"/>
  <c r="M298" i="22"/>
  <c r="N287" i="22"/>
  <c r="N288" i="22"/>
  <c r="N289" i="22"/>
  <c r="N290" i="22"/>
  <c r="N291" i="22"/>
  <c r="N292" i="22"/>
  <c r="N293" i="22"/>
  <c r="N294" i="22"/>
  <c r="N295" i="22"/>
  <c r="N296" i="22"/>
  <c r="N297" i="22"/>
  <c r="N298" i="22"/>
  <c r="O287" i="22"/>
  <c r="O288" i="22"/>
  <c r="O289" i="22"/>
  <c r="O290" i="22"/>
  <c r="O291" i="22"/>
  <c r="O292" i="22"/>
  <c r="O293" i="22"/>
  <c r="O294" i="22"/>
  <c r="O295" i="22"/>
  <c r="O296" i="22"/>
  <c r="O297" i="22"/>
  <c r="O298" i="22"/>
  <c r="P287" i="22"/>
  <c r="P288" i="22"/>
  <c r="P289" i="22"/>
  <c r="P290" i="22"/>
  <c r="P291" i="22"/>
  <c r="P292" i="22"/>
  <c r="P293" i="22"/>
  <c r="P294" i="22"/>
  <c r="P295" i="22"/>
  <c r="P296" i="22"/>
  <c r="P297" i="22"/>
  <c r="P298" i="22"/>
  <c r="Q287" i="22"/>
  <c r="Q288" i="22"/>
  <c r="Q289" i="22"/>
  <c r="Q290" i="22"/>
  <c r="Q291" i="22"/>
  <c r="Q292" i="22"/>
  <c r="Q293" i="22"/>
  <c r="Q294" i="22"/>
  <c r="Q295" i="22"/>
  <c r="Q296" i="22"/>
  <c r="Q297" i="22"/>
  <c r="Q298" i="22"/>
  <c r="R287" i="22"/>
  <c r="R288" i="22"/>
  <c r="R289" i="22"/>
  <c r="R290" i="22"/>
  <c r="R291" i="22"/>
  <c r="R292" i="22"/>
  <c r="R293" i="22"/>
  <c r="R294" i="22"/>
  <c r="R295" i="22"/>
  <c r="R296" i="22"/>
  <c r="R297" i="22"/>
  <c r="R298" i="22"/>
  <c r="J362" i="22"/>
  <c r="J363" i="22"/>
  <c r="J364" i="22"/>
  <c r="J276" i="22"/>
  <c r="J277" i="22"/>
  <c r="J278" i="22"/>
  <c r="J190" i="22"/>
  <c r="J191" i="22"/>
  <c r="J264" i="22"/>
  <c r="J265" i="22"/>
  <c r="J266" i="22"/>
  <c r="J267" i="22"/>
  <c r="J268" i="22"/>
  <c r="J269" i="22"/>
  <c r="J270" i="22"/>
  <c r="J271" i="22"/>
  <c r="J272" i="22"/>
  <c r="J273" i="22"/>
  <c r="J274" i="22"/>
  <c r="K263" i="22"/>
  <c r="K264" i="22"/>
  <c r="K265" i="22"/>
  <c r="K266" i="22"/>
  <c r="K267" i="22"/>
  <c r="K268" i="22"/>
  <c r="K269" i="22"/>
  <c r="K270" i="22"/>
  <c r="K271" i="22"/>
  <c r="K272" i="22"/>
  <c r="K273" i="22"/>
  <c r="K274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M263" i="22"/>
  <c r="M264" i="22"/>
  <c r="M265" i="22"/>
  <c r="M266" i="22"/>
  <c r="M267" i="22"/>
  <c r="M268" i="22"/>
  <c r="M269" i="22"/>
  <c r="M270" i="22"/>
  <c r="M271" i="22"/>
  <c r="M272" i="22"/>
  <c r="M273" i="22"/>
  <c r="M274" i="22"/>
  <c r="N263" i="22"/>
  <c r="N264" i="22"/>
  <c r="N265" i="22"/>
  <c r="N266" i="22"/>
  <c r="N267" i="22"/>
  <c r="N268" i="22"/>
  <c r="N269" i="22"/>
  <c r="N270" i="22"/>
  <c r="N271" i="22"/>
  <c r="N272" i="22"/>
  <c r="N273" i="22"/>
  <c r="N274" i="22"/>
  <c r="O263" i="22"/>
  <c r="O264" i="22"/>
  <c r="O265" i="22"/>
  <c r="O266" i="22"/>
  <c r="O267" i="22"/>
  <c r="O268" i="22"/>
  <c r="O269" i="22"/>
  <c r="O270" i="22"/>
  <c r="O271" i="22"/>
  <c r="O272" i="22"/>
  <c r="O273" i="22"/>
  <c r="O274" i="22"/>
  <c r="P263" i="22"/>
  <c r="P264" i="22"/>
  <c r="P265" i="22"/>
  <c r="P266" i="22"/>
  <c r="P267" i="22"/>
  <c r="P268" i="22"/>
  <c r="P269" i="22"/>
  <c r="P270" i="22"/>
  <c r="P271" i="22"/>
  <c r="P272" i="22"/>
  <c r="P273" i="22"/>
  <c r="P274" i="22"/>
  <c r="Q263" i="22"/>
  <c r="Q264" i="22"/>
  <c r="Q265" i="22"/>
  <c r="Q266" i="22"/>
  <c r="Q267" i="22"/>
  <c r="Q268" i="22"/>
  <c r="Q269" i="22"/>
  <c r="Q270" i="22"/>
  <c r="Q271" i="22"/>
  <c r="Q272" i="22"/>
  <c r="Q273" i="22"/>
  <c r="Q274" i="22"/>
  <c r="R263" i="22"/>
  <c r="R264" i="22"/>
  <c r="R265" i="22"/>
  <c r="R266" i="22"/>
  <c r="R267" i="22"/>
  <c r="R268" i="22"/>
  <c r="R269" i="22"/>
  <c r="R270" i="22"/>
  <c r="R271" i="22"/>
  <c r="R272" i="22"/>
  <c r="R273" i="22"/>
  <c r="R274" i="22"/>
  <c r="J350" i="22"/>
  <c r="J351" i="22"/>
  <c r="J352" i="22"/>
  <c r="J353" i="22"/>
  <c r="J354" i="22"/>
  <c r="J355" i="22"/>
  <c r="J356" i="22"/>
  <c r="J357" i="22"/>
  <c r="J358" i="22"/>
  <c r="J359" i="22"/>
  <c r="J360" i="22"/>
  <c r="K349" i="22"/>
  <c r="K350" i="22"/>
  <c r="K351" i="22"/>
  <c r="K352" i="22"/>
  <c r="K353" i="22"/>
  <c r="K354" i="22"/>
  <c r="K355" i="22"/>
  <c r="K356" i="22"/>
  <c r="K357" i="22"/>
  <c r="K358" i="22"/>
  <c r="K359" i="22"/>
  <c r="K360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M349" i="22"/>
  <c r="M350" i="22"/>
  <c r="M351" i="22"/>
  <c r="M352" i="22"/>
  <c r="M353" i="22"/>
  <c r="M354" i="22"/>
  <c r="M355" i="22"/>
  <c r="M356" i="22"/>
  <c r="M357" i="22"/>
  <c r="M358" i="22"/>
  <c r="M359" i="22"/>
  <c r="M360" i="22"/>
  <c r="N349" i="22"/>
  <c r="N350" i="22"/>
  <c r="N351" i="22"/>
  <c r="N352" i="22"/>
  <c r="N353" i="22"/>
  <c r="N354" i="22"/>
  <c r="N355" i="22"/>
  <c r="N356" i="22"/>
  <c r="N357" i="22"/>
  <c r="N358" i="22"/>
  <c r="N359" i="22"/>
  <c r="N360" i="22"/>
  <c r="O349" i="22"/>
  <c r="O350" i="22"/>
  <c r="O351" i="22"/>
  <c r="O352" i="22"/>
  <c r="O353" i="22"/>
  <c r="O354" i="22"/>
  <c r="O355" i="22"/>
  <c r="O356" i="22"/>
  <c r="O357" i="22"/>
  <c r="O358" i="22"/>
  <c r="O359" i="22"/>
  <c r="O360" i="22"/>
  <c r="P349" i="22"/>
  <c r="P350" i="22"/>
  <c r="P351" i="22"/>
  <c r="P352" i="22"/>
  <c r="P353" i="22"/>
  <c r="P354" i="22"/>
  <c r="P355" i="22"/>
  <c r="P356" i="22"/>
  <c r="P357" i="22"/>
  <c r="P358" i="22"/>
  <c r="P359" i="22"/>
  <c r="P360" i="22"/>
  <c r="Q349" i="22"/>
  <c r="Q350" i="22"/>
  <c r="Q351" i="22"/>
  <c r="Q352" i="22"/>
  <c r="Q353" i="22"/>
  <c r="Q354" i="22"/>
  <c r="Q355" i="22"/>
  <c r="Q356" i="22"/>
  <c r="Q357" i="22"/>
  <c r="Q358" i="22"/>
  <c r="Q359" i="22"/>
  <c r="Q360" i="22"/>
  <c r="R349" i="22"/>
  <c r="R350" i="22"/>
  <c r="R351" i="22"/>
  <c r="R352" i="22"/>
  <c r="R353" i="22"/>
  <c r="R354" i="22"/>
  <c r="R355" i="22"/>
  <c r="R356" i="22"/>
  <c r="R357" i="22"/>
  <c r="R358" i="22"/>
  <c r="R359" i="22"/>
  <c r="R360" i="22"/>
  <c r="J178" i="22"/>
  <c r="J179" i="22"/>
  <c r="J180" i="22"/>
  <c r="J181" i="22"/>
  <c r="J182" i="22"/>
  <c r="J183" i="22"/>
  <c r="J184" i="22"/>
  <c r="J185" i="22"/>
  <c r="J186" i="22"/>
  <c r="J187" i="22"/>
  <c r="J188" i="22"/>
  <c r="K177" i="22"/>
  <c r="K178" i="22"/>
  <c r="K179" i="22"/>
  <c r="K180" i="22"/>
  <c r="K181" i="22"/>
  <c r="K182" i="22"/>
  <c r="K183" i="22"/>
  <c r="K184" i="22"/>
  <c r="K185" i="22"/>
  <c r="K186" i="22"/>
  <c r="K187" i="22"/>
  <c r="K188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M177" i="22"/>
  <c r="M178" i="22"/>
  <c r="M179" i="22"/>
  <c r="M180" i="22"/>
  <c r="M181" i="22"/>
  <c r="M182" i="22"/>
  <c r="M183" i="22"/>
  <c r="M184" i="22"/>
  <c r="M185" i="22"/>
  <c r="M186" i="22"/>
  <c r="M187" i="22"/>
  <c r="M188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O177" i="22"/>
  <c r="O178" i="22"/>
  <c r="O179" i="22"/>
  <c r="O180" i="22"/>
  <c r="O181" i="22"/>
  <c r="O182" i="22"/>
  <c r="O183" i="22"/>
  <c r="O184" i="22"/>
  <c r="O185" i="22"/>
  <c r="O186" i="22"/>
  <c r="O187" i="22"/>
  <c r="O188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Q177" i="22"/>
  <c r="Q178" i="22"/>
  <c r="Q179" i="22"/>
  <c r="Q180" i="22"/>
  <c r="Q181" i="22"/>
  <c r="Q182" i="22"/>
  <c r="Q183" i="22"/>
  <c r="Q184" i="22"/>
  <c r="Q185" i="22"/>
  <c r="Q186" i="22"/>
  <c r="Q187" i="22"/>
  <c r="Q188" i="22"/>
  <c r="R177" i="22"/>
  <c r="R178" i="22"/>
  <c r="R179" i="22"/>
  <c r="R180" i="22"/>
  <c r="R181" i="22"/>
  <c r="R182" i="22"/>
  <c r="R183" i="22"/>
  <c r="R184" i="22"/>
  <c r="R185" i="22"/>
  <c r="R186" i="22"/>
  <c r="R187" i="22"/>
  <c r="R188" i="22"/>
  <c r="J341" i="22"/>
  <c r="J342" i="22"/>
  <c r="J343" i="22"/>
  <c r="J344" i="22"/>
  <c r="J345" i="22"/>
  <c r="J346" i="22"/>
  <c r="J347" i="22"/>
  <c r="J348" i="22"/>
  <c r="K337" i="22"/>
  <c r="K338" i="22"/>
  <c r="K339" i="22"/>
  <c r="K340" i="22"/>
  <c r="K341" i="22"/>
  <c r="K342" i="22"/>
  <c r="K343" i="22"/>
  <c r="K344" i="22"/>
  <c r="K345" i="22"/>
  <c r="K346" i="22"/>
  <c r="K347" i="22"/>
  <c r="K348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M337" i="22"/>
  <c r="M338" i="22"/>
  <c r="M339" i="22"/>
  <c r="M340" i="22"/>
  <c r="M341" i="22"/>
  <c r="M342" i="22"/>
  <c r="M343" i="22"/>
  <c r="M344" i="22"/>
  <c r="M345" i="22"/>
  <c r="M346" i="22"/>
  <c r="M347" i="22"/>
  <c r="M348" i="22"/>
  <c r="N337" i="22"/>
  <c r="N338" i="22"/>
  <c r="N339" i="22"/>
  <c r="N340" i="22"/>
  <c r="N341" i="22"/>
  <c r="N342" i="22"/>
  <c r="N343" i="22"/>
  <c r="N344" i="22"/>
  <c r="N345" i="22"/>
  <c r="N346" i="22"/>
  <c r="N347" i="22"/>
  <c r="N348" i="22"/>
  <c r="O337" i="22"/>
  <c r="O338" i="22"/>
  <c r="O339" i="22"/>
  <c r="O340" i="22"/>
  <c r="O341" i="22"/>
  <c r="O342" i="22"/>
  <c r="O343" i="22"/>
  <c r="O344" i="22"/>
  <c r="O345" i="22"/>
  <c r="O346" i="22"/>
  <c r="O347" i="22"/>
  <c r="O348" i="22"/>
  <c r="P337" i="22"/>
  <c r="P338" i="22"/>
  <c r="P339" i="22"/>
  <c r="P340" i="22"/>
  <c r="P341" i="22"/>
  <c r="P342" i="22"/>
  <c r="P343" i="22"/>
  <c r="P344" i="22"/>
  <c r="P345" i="22"/>
  <c r="P346" i="22"/>
  <c r="P347" i="22"/>
  <c r="P348" i="22"/>
  <c r="Q337" i="22"/>
  <c r="Q338" i="22"/>
  <c r="Q339" i="22"/>
  <c r="Q340" i="22"/>
  <c r="Q341" i="22"/>
  <c r="Q342" i="22"/>
  <c r="Q343" i="22"/>
  <c r="Q344" i="22"/>
  <c r="Q345" i="22"/>
  <c r="Q346" i="22"/>
  <c r="Q347" i="22"/>
  <c r="Q348" i="22"/>
  <c r="R337" i="22"/>
  <c r="R338" i="22"/>
  <c r="R339" i="22"/>
  <c r="R340" i="22"/>
  <c r="R341" i="22"/>
  <c r="R342" i="22"/>
  <c r="R343" i="22"/>
  <c r="R344" i="22"/>
  <c r="R345" i="22"/>
  <c r="R346" i="22"/>
  <c r="R347" i="22"/>
  <c r="R348" i="22"/>
  <c r="J255" i="22"/>
  <c r="J256" i="22"/>
  <c r="J257" i="22"/>
  <c r="J258" i="22"/>
  <c r="J259" i="22"/>
  <c r="J260" i="22"/>
  <c r="J261" i="22"/>
  <c r="J262" i="22"/>
  <c r="K251" i="22"/>
  <c r="K252" i="22"/>
  <c r="K253" i="22"/>
  <c r="K254" i="22"/>
  <c r="K255" i="22"/>
  <c r="K256" i="22"/>
  <c r="K257" i="22"/>
  <c r="K258" i="22"/>
  <c r="K259" i="22"/>
  <c r="K260" i="22"/>
  <c r="K261" i="22"/>
  <c r="K262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M251" i="22"/>
  <c r="M252" i="22"/>
  <c r="M253" i="22"/>
  <c r="M254" i="22"/>
  <c r="M255" i="22"/>
  <c r="M256" i="22"/>
  <c r="M257" i="22"/>
  <c r="M258" i="22"/>
  <c r="M259" i="22"/>
  <c r="M260" i="22"/>
  <c r="M261" i="22"/>
  <c r="M262" i="22"/>
  <c r="N251" i="22"/>
  <c r="N252" i="22"/>
  <c r="N253" i="22"/>
  <c r="N254" i="22"/>
  <c r="N255" i="22"/>
  <c r="N256" i="22"/>
  <c r="N257" i="22"/>
  <c r="N258" i="22"/>
  <c r="N259" i="22"/>
  <c r="N260" i="22"/>
  <c r="N261" i="22"/>
  <c r="N262" i="22"/>
  <c r="O251" i="22"/>
  <c r="O252" i="22"/>
  <c r="O253" i="22"/>
  <c r="O254" i="22"/>
  <c r="O255" i="22"/>
  <c r="O256" i="22"/>
  <c r="O257" i="22"/>
  <c r="O258" i="22"/>
  <c r="O259" i="22"/>
  <c r="O260" i="22"/>
  <c r="O261" i="22"/>
  <c r="O262" i="22"/>
  <c r="P251" i="22"/>
  <c r="P252" i="22"/>
  <c r="P253" i="22"/>
  <c r="P254" i="22"/>
  <c r="P255" i="22"/>
  <c r="P256" i="22"/>
  <c r="P257" i="22"/>
  <c r="P258" i="22"/>
  <c r="P259" i="22"/>
  <c r="P260" i="22"/>
  <c r="P261" i="22"/>
  <c r="P262" i="22"/>
  <c r="Q251" i="22"/>
  <c r="Q252" i="22"/>
  <c r="Q253" i="22"/>
  <c r="Q254" i="22"/>
  <c r="Q255" i="22"/>
  <c r="Q256" i="22"/>
  <c r="Q257" i="22"/>
  <c r="Q258" i="22"/>
  <c r="Q259" i="22"/>
  <c r="Q260" i="22"/>
  <c r="Q261" i="22"/>
  <c r="Q262" i="22"/>
  <c r="R251" i="22"/>
  <c r="R252" i="22"/>
  <c r="R253" i="22"/>
  <c r="R254" i="22"/>
  <c r="R255" i="22"/>
  <c r="R256" i="22"/>
  <c r="R257" i="22"/>
  <c r="R258" i="22"/>
  <c r="R259" i="22"/>
  <c r="R260" i="22"/>
  <c r="R261" i="22"/>
  <c r="R262" i="22"/>
  <c r="J202" i="22"/>
  <c r="J203" i="22"/>
  <c r="J204" i="22"/>
  <c r="J205" i="22"/>
  <c r="J206" i="22"/>
  <c r="J207" i="22"/>
  <c r="J208" i="22"/>
  <c r="J209" i="22"/>
  <c r="J210" i="22"/>
  <c r="J211" i="22"/>
  <c r="J212" i="22"/>
  <c r="K201" i="22"/>
  <c r="K202" i="22"/>
  <c r="K203" i="22"/>
  <c r="K204" i="22"/>
  <c r="K205" i="22"/>
  <c r="K206" i="22"/>
  <c r="K207" i="22"/>
  <c r="K208" i="22"/>
  <c r="K209" i="22"/>
  <c r="K210" i="22"/>
  <c r="K211" i="22"/>
  <c r="K212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M201" i="22"/>
  <c r="M202" i="22"/>
  <c r="M203" i="22"/>
  <c r="M204" i="22"/>
  <c r="M205" i="22"/>
  <c r="M206" i="22"/>
  <c r="M207" i="22"/>
  <c r="M208" i="22"/>
  <c r="M209" i="22"/>
  <c r="M210" i="22"/>
  <c r="M211" i="22"/>
  <c r="M212" i="22"/>
  <c r="N201" i="22"/>
  <c r="N202" i="22"/>
  <c r="N203" i="22"/>
  <c r="N204" i="22"/>
  <c r="N205" i="22"/>
  <c r="N206" i="22"/>
  <c r="N207" i="22"/>
  <c r="N208" i="22"/>
  <c r="N209" i="22"/>
  <c r="N210" i="22"/>
  <c r="N211" i="22"/>
  <c r="N212" i="22"/>
  <c r="O201" i="22"/>
  <c r="O202" i="22"/>
  <c r="O203" i="22"/>
  <c r="O204" i="22"/>
  <c r="O205" i="22"/>
  <c r="O206" i="22"/>
  <c r="O207" i="22"/>
  <c r="O208" i="22"/>
  <c r="O209" i="22"/>
  <c r="O210" i="22"/>
  <c r="O211" i="22"/>
  <c r="O212" i="22"/>
  <c r="P201" i="22"/>
  <c r="P202" i="22"/>
  <c r="P203" i="22"/>
  <c r="P204" i="22"/>
  <c r="P205" i="22"/>
  <c r="P206" i="22"/>
  <c r="P207" i="22"/>
  <c r="P208" i="22"/>
  <c r="P209" i="22"/>
  <c r="P210" i="22"/>
  <c r="P211" i="22"/>
  <c r="P212" i="22"/>
  <c r="Q201" i="22"/>
  <c r="Q202" i="22"/>
  <c r="Q203" i="22"/>
  <c r="Q204" i="22"/>
  <c r="Q205" i="22"/>
  <c r="Q206" i="22"/>
  <c r="Q207" i="22"/>
  <c r="Q208" i="22"/>
  <c r="Q209" i="22"/>
  <c r="Q210" i="22"/>
  <c r="Q211" i="22"/>
  <c r="Q212" i="22"/>
  <c r="R201" i="22"/>
  <c r="R202" i="22"/>
  <c r="R203" i="22"/>
  <c r="R204" i="22"/>
  <c r="R205" i="22"/>
  <c r="R206" i="22"/>
  <c r="R207" i="22"/>
  <c r="R208" i="22"/>
  <c r="R209" i="22"/>
  <c r="R210" i="22"/>
  <c r="R211" i="22"/>
  <c r="R212" i="22"/>
  <c r="J326" i="22"/>
  <c r="J327" i="22"/>
  <c r="J328" i="22"/>
  <c r="J329" i="22"/>
  <c r="J330" i="22"/>
  <c r="J331" i="22"/>
  <c r="J332" i="22"/>
  <c r="J333" i="22"/>
  <c r="J334" i="22"/>
  <c r="J335" i="22"/>
  <c r="J336" i="22"/>
  <c r="K325" i="22"/>
  <c r="K326" i="22"/>
  <c r="K327" i="22"/>
  <c r="K328" i="22"/>
  <c r="K329" i="22"/>
  <c r="K330" i="22"/>
  <c r="K331" i="22"/>
  <c r="K332" i="22"/>
  <c r="K333" i="22"/>
  <c r="K334" i="22"/>
  <c r="K335" i="22"/>
  <c r="K336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M325" i="22"/>
  <c r="M326" i="22"/>
  <c r="M327" i="22"/>
  <c r="M328" i="22"/>
  <c r="M329" i="22"/>
  <c r="M330" i="22"/>
  <c r="M331" i="22"/>
  <c r="M332" i="22"/>
  <c r="M333" i="22"/>
  <c r="M334" i="22"/>
  <c r="M335" i="22"/>
  <c r="M336" i="22"/>
  <c r="N325" i="22"/>
  <c r="N326" i="22"/>
  <c r="N327" i="22"/>
  <c r="N328" i="22"/>
  <c r="N329" i="22"/>
  <c r="N330" i="22"/>
  <c r="N331" i="22"/>
  <c r="N332" i="22"/>
  <c r="N333" i="22"/>
  <c r="N334" i="22"/>
  <c r="N335" i="22"/>
  <c r="N336" i="22"/>
  <c r="O325" i="22"/>
  <c r="O326" i="22"/>
  <c r="O327" i="22"/>
  <c r="O328" i="22"/>
  <c r="O329" i="22"/>
  <c r="O330" i="22"/>
  <c r="O331" i="22"/>
  <c r="O332" i="22"/>
  <c r="O333" i="22"/>
  <c r="O334" i="22"/>
  <c r="O335" i="22"/>
  <c r="O336" i="22"/>
  <c r="P325" i="22"/>
  <c r="P326" i="22"/>
  <c r="P327" i="22"/>
  <c r="P328" i="22"/>
  <c r="P329" i="22"/>
  <c r="P330" i="22"/>
  <c r="P331" i="22"/>
  <c r="P332" i="22"/>
  <c r="P333" i="22"/>
  <c r="P334" i="22"/>
  <c r="P335" i="22"/>
  <c r="P336" i="22"/>
  <c r="Q325" i="22"/>
  <c r="Q326" i="22"/>
  <c r="Q327" i="22"/>
  <c r="Q328" i="22"/>
  <c r="Q329" i="22"/>
  <c r="Q330" i="22"/>
  <c r="Q331" i="22"/>
  <c r="Q332" i="22"/>
  <c r="Q333" i="22"/>
  <c r="Q334" i="22"/>
  <c r="Q335" i="22"/>
  <c r="Q336" i="22"/>
  <c r="R325" i="22"/>
  <c r="R326" i="22"/>
  <c r="R327" i="22"/>
  <c r="R328" i="22"/>
  <c r="R329" i="22"/>
  <c r="R330" i="22"/>
  <c r="R331" i="22"/>
  <c r="R332" i="22"/>
  <c r="R333" i="22"/>
  <c r="R334" i="22"/>
  <c r="R335" i="22"/>
  <c r="J240" i="22"/>
  <c r="J241" i="22"/>
  <c r="J242" i="22"/>
  <c r="J243" i="22"/>
  <c r="J244" i="22"/>
  <c r="J245" i="22"/>
  <c r="J246" i="22"/>
  <c r="J247" i="22"/>
  <c r="J248" i="22"/>
  <c r="J249" i="22"/>
  <c r="J250" i="22"/>
  <c r="K239" i="22"/>
  <c r="K240" i="22"/>
  <c r="K241" i="22"/>
  <c r="K242" i="22"/>
  <c r="K243" i="22"/>
  <c r="K244" i="22"/>
  <c r="K245" i="22"/>
  <c r="K246" i="22"/>
  <c r="K247" i="22"/>
  <c r="K248" i="22"/>
  <c r="K249" i="22"/>
  <c r="K250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M239" i="22"/>
  <c r="M240" i="22"/>
  <c r="M241" i="22"/>
  <c r="M242" i="22"/>
  <c r="M243" i="22"/>
  <c r="M244" i="22"/>
  <c r="M245" i="22"/>
  <c r="M246" i="22"/>
  <c r="M247" i="22"/>
  <c r="M248" i="22"/>
  <c r="M249" i="22"/>
  <c r="M250" i="22"/>
  <c r="N239" i="22"/>
  <c r="N240" i="22"/>
  <c r="N241" i="22"/>
  <c r="N242" i="22"/>
  <c r="N243" i="22"/>
  <c r="N244" i="22"/>
  <c r="N245" i="22"/>
  <c r="N246" i="22"/>
  <c r="N247" i="22"/>
  <c r="N248" i="22"/>
  <c r="N249" i="22"/>
  <c r="N250" i="22"/>
  <c r="O239" i="22"/>
  <c r="O240" i="22"/>
  <c r="O241" i="22"/>
  <c r="O242" i="22"/>
  <c r="O243" i="22"/>
  <c r="O244" i="22"/>
  <c r="O245" i="22"/>
  <c r="O246" i="22"/>
  <c r="O247" i="22"/>
  <c r="O248" i="22"/>
  <c r="O249" i="22"/>
  <c r="O250" i="22"/>
  <c r="P239" i="22"/>
  <c r="P240" i="22"/>
  <c r="P241" i="22"/>
  <c r="P242" i="22"/>
  <c r="P243" i="22"/>
  <c r="P244" i="22"/>
  <c r="P245" i="22"/>
  <c r="P246" i="22"/>
  <c r="P247" i="22"/>
  <c r="P248" i="22"/>
  <c r="P249" i="22"/>
  <c r="P250" i="22"/>
  <c r="Q239" i="22"/>
  <c r="Q240" i="22"/>
  <c r="Q241" i="22"/>
  <c r="Q242" i="22"/>
  <c r="Q243" i="22"/>
  <c r="Q244" i="22"/>
  <c r="Q245" i="22"/>
  <c r="Q246" i="22"/>
  <c r="Q247" i="22"/>
  <c r="Q248" i="22"/>
  <c r="Q249" i="22"/>
  <c r="Q250" i="22"/>
  <c r="R239" i="22"/>
  <c r="R240" i="22"/>
  <c r="R241" i="22"/>
  <c r="R242" i="22"/>
  <c r="R243" i="22"/>
  <c r="R244" i="22"/>
  <c r="R245" i="22"/>
  <c r="R246" i="22"/>
  <c r="R247" i="22"/>
  <c r="R248" i="22"/>
  <c r="R249" i="22"/>
  <c r="J154" i="22"/>
  <c r="J155" i="22"/>
  <c r="J156" i="22"/>
  <c r="J157" i="22"/>
  <c r="J158" i="22"/>
  <c r="J159" i="22"/>
  <c r="J160" i="22"/>
  <c r="J161" i="22"/>
  <c r="J162" i="22"/>
  <c r="J163" i="22"/>
  <c r="J164" i="22"/>
  <c r="K153" i="22"/>
  <c r="K154" i="22"/>
  <c r="K155" i="22"/>
  <c r="K156" i="22"/>
  <c r="K157" i="22"/>
  <c r="K158" i="22"/>
  <c r="K159" i="22"/>
  <c r="K160" i="22"/>
  <c r="K161" i="22"/>
  <c r="K162" i="22"/>
  <c r="K163" i="22"/>
  <c r="K164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M153" i="22"/>
  <c r="M154" i="22"/>
  <c r="M155" i="22"/>
  <c r="M156" i="22"/>
  <c r="M157" i="22"/>
  <c r="M158" i="22"/>
  <c r="M159" i="22"/>
  <c r="M160" i="22"/>
  <c r="M161" i="22"/>
  <c r="M162" i="22"/>
  <c r="M163" i="22"/>
  <c r="M164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O153" i="22"/>
  <c r="O154" i="22"/>
  <c r="O155" i="22"/>
  <c r="O156" i="22"/>
  <c r="O157" i="22"/>
  <c r="O158" i="22"/>
  <c r="O159" i="22"/>
  <c r="O160" i="22"/>
  <c r="O161" i="22"/>
  <c r="O162" i="22"/>
  <c r="O163" i="22"/>
  <c r="O164" i="22"/>
  <c r="P153" i="22"/>
  <c r="P154" i="22"/>
  <c r="P155" i="22"/>
  <c r="P156" i="22"/>
  <c r="P157" i="22"/>
  <c r="P158" i="22"/>
  <c r="P159" i="22"/>
  <c r="P160" i="22"/>
  <c r="P161" i="22"/>
  <c r="P162" i="22"/>
  <c r="P163" i="22"/>
  <c r="P164" i="22"/>
  <c r="Q153" i="22"/>
  <c r="Q154" i="22"/>
  <c r="Q155" i="22"/>
  <c r="Q156" i="22"/>
  <c r="Q157" i="22"/>
  <c r="Q158" i="22"/>
  <c r="Q159" i="22"/>
  <c r="Q160" i="22"/>
  <c r="Q161" i="22"/>
  <c r="Q162" i="22"/>
  <c r="Q163" i="22"/>
  <c r="Q164" i="22"/>
  <c r="R153" i="22"/>
  <c r="R154" i="22"/>
  <c r="R155" i="22"/>
  <c r="R156" i="22"/>
  <c r="R157" i="22"/>
  <c r="R158" i="22"/>
  <c r="R159" i="22"/>
  <c r="R160" i="22"/>
  <c r="R161" i="22"/>
  <c r="R162" i="22"/>
  <c r="R163" i="22"/>
  <c r="J112" i="22"/>
  <c r="R86" i="22"/>
  <c r="C39" i="16"/>
  <c r="F113" i="3"/>
  <c r="H113" i="3"/>
  <c r="D114" i="2"/>
  <c r="L15" i="16"/>
  <c r="K26" i="16"/>
  <c r="J52" i="1"/>
  <c r="J10" i="1"/>
  <c r="J55" i="1"/>
  <c r="J7" i="22"/>
  <c r="J386" i="22"/>
  <c r="J214" i="22"/>
  <c r="J142" i="22"/>
  <c r="J38" i="1"/>
  <c r="K39" i="1"/>
  <c r="K40" i="1"/>
  <c r="K41" i="1"/>
  <c r="J26" i="1"/>
  <c r="K27" i="1"/>
  <c r="K28" i="1"/>
  <c r="K29" i="1"/>
  <c r="J23" i="1"/>
  <c r="K24" i="1"/>
  <c r="K25" i="1"/>
  <c r="K26" i="1"/>
  <c r="K7" i="22"/>
  <c r="J17" i="1"/>
  <c r="K18" i="1"/>
  <c r="K19" i="1"/>
  <c r="K20" i="1"/>
  <c r="J47" i="1"/>
  <c r="K48" i="1"/>
  <c r="K49" i="1"/>
  <c r="K50" i="1"/>
  <c r="M7" i="22"/>
  <c r="J41" i="1"/>
  <c r="K42" i="1"/>
  <c r="K43" i="1"/>
  <c r="K44" i="1"/>
  <c r="J68" i="1"/>
  <c r="K69" i="1"/>
  <c r="K70" i="1"/>
  <c r="K71" i="1"/>
  <c r="J77" i="1"/>
  <c r="K78" i="1"/>
  <c r="K79" i="1"/>
  <c r="K80" i="1"/>
  <c r="J80" i="1"/>
  <c r="K81" i="1"/>
  <c r="K82" i="1"/>
  <c r="K83" i="1"/>
  <c r="J14" i="1"/>
  <c r="K15" i="1"/>
  <c r="K16" i="1"/>
  <c r="K17" i="1"/>
  <c r="J32" i="1"/>
  <c r="K33" i="1"/>
  <c r="K34" i="1"/>
  <c r="K35" i="1"/>
  <c r="J228" i="22"/>
  <c r="J5" i="22"/>
  <c r="J89" i="1"/>
  <c r="K90" i="1"/>
  <c r="K91" i="1"/>
  <c r="K92" i="1"/>
  <c r="J86" i="1"/>
  <c r="K87" i="1"/>
  <c r="K88" i="1"/>
  <c r="K89" i="1"/>
  <c r="K5" i="22"/>
  <c r="J314" i="22"/>
  <c r="J315" i="22"/>
  <c r="J50" i="1"/>
  <c r="K51" i="1"/>
  <c r="K52" i="1"/>
  <c r="K53" i="1"/>
  <c r="J44" i="1"/>
  <c r="K45" i="1"/>
  <c r="K46" i="1"/>
  <c r="K47" i="1"/>
  <c r="J74" i="1"/>
  <c r="K75" i="1"/>
  <c r="K76" i="1"/>
  <c r="K77" i="1"/>
  <c r="J59" i="1"/>
  <c r="K60" i="1"/>
  <c r="K61" i="1"/>
  <c r="K62" i="1"/>
  <c r="J35" i="1"/>
  <c r="K36" i="1"/>
  <c r="K37" i="1"/>
  <c r="K38" i="1"/>
  <c r="L7" i="22"/>
  <c r="J83" i="1"/>
  <c r="K84" i="1"/>
  <c r="K85" i="1"/>
  <c r="K86" i="1"/>
  <c r="P7" i="22"/>
  <c r="J6" i="22"/>
  <c r="J62" i="1"/>
  <c r="K63" i="1"/>
  <c r="K64" i="1"/>
  <c r="K65" i="1"/>
  <c r="J29" i="1"/>
  <c r="K30" i="1"/>
  <c r="K31" i="1"/>
  <c r="K32" i="1"/>
  <c r="J65" i="1"/>
  <c r="K66" i="1"/>
  <c r="K67" i="1"/>
  <c r="K68" i="1"/>
  <c r="J71" i="1"/>
  <c r="K72" i="1"/>
  <c r="K73" i="1"/>
  <c r="K74" i="1"/>
  <c r="O7" i="22"/>
  <c r="K6" i="22"/>
  <c r="K4" i="22"/>
  <c r="Q76" i="22"/>
  <c r="L79" i="22"/>
  <c r="J79" i="22"/>
  <c r="R76" i="22"/>
  <c r="R77" i="22"/>
  <c r="N76" i="22"/>
  <c r="N77" i="22"/>
  <c r="L77" i="22"/>
  <c r="L76" i="22"/>
  <c r="J192" i="22"/>
  <c r="J399" i="22"/>
  <c r="C129" i="8"/>
  <c r="D129" i="8" s="1"/>
  <c r="D128" i="8"/>
  <c r="D113" i="7"/>
  <c r="S87" i="22"/>
  <c r="S201" i="22"/>
  <c r="S75" i="22"/>
  <c r="F114" i="3"/>
  <c r="S165" i="22"/>
  <c r="J53" i="1"/>
  <c r="K54" i="1"/>
  <c r="K55" i="1"/>
  <c r="J11" i="1"/>
  <c r="K12" i="1"/>
  <c r="K13" i="1"/>
  <c r="K14" i="1"/>
  <c r="J56" i="1"/>
  <c r="K57" i="1"/>
  <c r="K58" i="1"/>
  <c r="K59" i="1"/>
  <c r="N7" i="22"/>
  <c r="P4" i="22"/>
  <c r="L10" i="22"/>
  <c r="O13" i="22"/>
  <c r="J13" i="22"/>
  <c r="M13" i="22"/>
  <c r="O10" i="22"/>
  <c r="K56" i="1"/>
  <c r="N4" i="22"/>
  <c r="K13" i="22"/>
  <c r="M4" i="22"/>
  <c r="P10" i="22"/>
  <c r="L4" i="22"/>
  <c r="O4" i="22"/>
  <c r="N13" i="22"/>
  <c r="N10" i="22"/>
  <c r="M10" i="22"/>
  <c r="P13" i="22"/>
  <c r="J10" i="22"/>
  <c r="L13" i="22"/>
  <c r="K10" i="22"/>
  <c r="J300" i="22"/>
  <c r="J229" i="22"/>
  <c r="J230" i="22"/>
  <c r="J231" i="22"/>
  <c r="J316" i="22"/>
  <c r="J317" i="22"/>
  <c r="M14" i="22"/>
  <c r="N3" i="22"/>
  <c r="J14" i="22"/>
  <c r="K3" i="22"/>
  <c r="M11" i="22"/>
  <c r="M12" i="22"/>
  <c r="N11" i="22"/>
  <c r="N12" i="22"/>
  <c r="P8" i="22"/>
  <c r="P9" i="22"/>
  <c r="L5" i="22"/>
  <c r="L6" i="22"/>
  <c r="O5" i="22"/>
  <c r="O6" i="22"/>
  <c r="M5" i="22"/>
  <c r="M6" i="22"/>
  <c r="N14" i="22"/>
  <c r="O3" i="22"/>
  <c r="N8" i="22"/>
  <c r="N9" i="22"/>
  <c r="P14" i="22"/>
  <c r="Q3" i="22"/>
  <c r="K8" i="22"/>
  <c r="K9" i="22"/>
  <c r="N5" i="22"/>
  <c r="N6" i="22"/>
  <c r="L14" i="22"/>
  <c r="M3" i="22"/>
  <c r="P11" i="22"/>
  <c r="P12" i="22"/>
  <c r="J11" i="22"/>
  <c r="J12" i="22"/>
  <c r="J8" i="22"/>
  <c r="J9" i="22"/>
  <c r="K14" i="22"/>
  <c r="L3" i="22"/>
  <c r="L8" i="22"/>
  <c r="L9" i="22"/>
  <c r="O11" i="22"/>
  <c r="O12" i="22"/>
  <c r="O14" i="22"/>
  <c r="P3" i="22"/>
  <c r="K11" i="22"/>
  <c r="K12" i="22"/>
  <c r="J387" i="22"/>
  <c r="J388" i="22"/>
  <c r="O8" i="22"/>
  <c r="O9" i="22"/>
  <c r="P5" i="22"/>
  <c r="P6" i="22"/>
  <c r="J143" i="22"/>
  <c r="J144" i="22"/>
  <c r="J145" i="22"/>
  <c r="M8" i="22"/>
  <c r="M9" i="22"/>
  <c r="L11" i="22"/>
  <c r="L12" i="22"/>
  <c r="S287" i="22"/>
  <c r="S373" i="22"/>
  <c r="J193" i="22"/>
  <c r="J194" i="22"/>
  <c r="J195" i="22"/>
  <c r="J196" i="22"/>
  <c r="J197" i="22"/>
  <c r="J198" i="22"/>
  <c r="J199" i="22"/>
  <c r="J200" i="22"/>
  <c r="K189" i="22"/>
  <c r="K190" i="22"/>
  <c r="K191" i="22"/>
  <c r="K192" i="22"/>
  <c r="K193" i="22"/>
  <c r="K194" i="22"/>
  <c r="K195" i="22"/>
  <c r="K196" i="22"/>
  <c r="K197" i="22"/>
  <c r="K198" i="22"/>
  <c r="K199" i="22"/>
  <c r="K200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M189" i="22"/>
  <c r="M190" i="22"/>
  <c r="M191" i="22"/>
  <c r="M192" i="22"/>
  <c r="M193" i="22"/>
  <c r="M194" i="22"/>
  <c r="J279" i="22"/>
  <c r="J280" i="22"/>
  <c r="J281" i="22"/>
  <c r="J282" i="22"/>
  <c r="J283" i="22"/>
  <c r="J284" i="22"/>
  <c r="J285" i="22"/>
  <c r="J286" i="22"/>
  <c r="K275" i="22"/>
  <c r="K276" i="22"/>
  <c r="K277" i="22"/>
  <c r="K278" i="22"/>
  <c r="K279" i="22"/>
  <c r="K280" i="22"/>
  <c r="K281" i="22"/>
  <c r="K282" i="22"/>
  <c r="K283" i="22"/>
  <c r="K284" i="22"/>
  <c r="K285" i="22"/>
  <c r="K286" i="22"/>
  <c r="L275" i="22"/>
  <c r="L276" i="22"/>
  <c r="L277" i="22"/>
  <c r="L278" i="22"/>
  <c r="L279" i="22"/>
  <c r="L280" i="22"/>
  <c r="L281" i="22"/>
  <c r="L282" i="22"/>
  <c r="L283" i="22"/>
  <c r="L284" i="22"/>
  <c r="L285" i="22"/>
  <c r="L286" i="22"/>
  <c r="M275" i="22"/>
  <c r="M276" i="22"/>
  <c r="M277" i="22"/>
  <c r="M278" i="22"/>
  <c r="M279" i="22"/>
  <c r="M280" i="22"/>
  <c r="M281" i="22"/>
  <c r="M282" i="22"/>
  <c r="M283" i="22"/>
  <c r="M284" i="22"/>
  <c r="M285" i="22"/>
  <c r="M286" i="22"/>
  <c r="N275" i="22"/>
  <c r="N276" i="22"/>
  <c r="N277" i="22"/>
  <c r="N278" i="22"/>
  <c r="N279" i="22"/>
  <c r="N280" i="22"/>
  <c r="N281" i="22"/>
  <c r="N282" i="22"/>
  <c r="N283" i="22"/>
  <c r="N284" i="22"/>
  <c r="N285" i="22"/>
  <c r="N286" i="22"/>
  <c r="O275" i="22"/>
  <c r="O276" i="22"/>
  <c r="O277" i="22"/>
  <c r="O278" i="22"/>
  <c r="O279" i="22"/>
  <c r="O280" i="22"/>
  <c r="O281" i="22"/>
  <c r="O282" i="22"/>
  <c r="O283" i="22"/>
  <c r="O284" i="22"/>
  <c r="O285" i="22"/>
  <c r="O286" i="22"/>
  <c r="P275" i="22"/>
  <c r="P276" i="22"/>
  <c r="P277" i="22"/>
  <c r="P278" i="22"/>
  <c r="P279" i="22"/>
  <c r="P280" i="22"/>
  <c r="P281" i="22"/>
  <c r="P282" i="22"/>
  <c r="P283" i="22"/>
  <c r="P284" i="22"/>
  <c r="P285" i="22"/>
  <c r="P286" i="22"/>
  <c r="Q275" i="22"/>
  <c r="Q276" i="22"/>
  <c r="Q277" i="22"/>
  <c r="Q278" i="22"/>
  <c r="Q279" i="22"/>
  <c r="Q280" i="22"/>
  <c r="Q281" i="22"/>
  <c r="Q282" i="22"/>
  <c r="Q283" i="22"/>
  <c r="Q284" i="22"/>
  <c r="Q285" i="22"/>
  <c r="Q286" i="22"/>
  <c r="R275" i="22"/>
  <c r="R276" i="22"/>
  <c r="R277" i="22"/>
  <c r="R278" i="22"/>
  <c r="R279" i="22"/>
  <c r="R280" i="22"/>
  <c r="R281" i="22"/>
  <c r="R282" i="22"/>
  <c r="R283" i="22"/>
  <c r="R284" i="22"/>
  <c r="R285" i="22"/>
  <c r="R286" i="22"/>
  <c r="S275" i="22"/>
  <c r="J365" i="22"/>
  <c r="J366" i="22"/>
  <c r="J367" i="22"/>
  <c r="J368" i="22"/>
  <c r="J369" i="22"/>
  <c r="J370" i="22"/>
  <c r="J371" i="22"/>
  <c r="J372" i="22"/>
  <c r="K361" i="22"/>
  <c r="K362" i="22"/>
  <c r="K363" i="22"/>
  <c r="K364" i="22"/>
  <c r="K365" i="22"/>
  <c r="K366" i="22"/>
  <c r="K367" i="22"/>
  <c r="K368" i="22"/>
  <c r="K369" i="22"/>
  <c r="K370" i="22"/>
  <c r="K371" i="22"/>
  <c r="K372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M361" i="22"/>
  <c r="M362" i="22"/>
  <c r="M363" i="22"/>
  <c r="M364" i="22"/>
  <c r="M365" i="22"/>
  <c r="M366" i="22"/>
  <c r="M367" i="22"/>
  <c r="M368" i="22"/>
  <c r="M369" i="22"/>
  <c r="M370" i="22"/>
  <c r="M371" i="22"/>
  <c r="M372" i="22"/>
  <c r="N361" i="22"/>
  <c r="N362" i="22"/>
  <c r="N363" i="22"/>
  <c r="N364" i="22"/>
  <c r="N365" i="22"/>
  <c r="N366" i="22"/>
  <c r="N367" i="22"/>
  <c r="N368" i="22"/>
  <c r="N369" i="22"/>
  <c r="N370" i="22"/>
  <c r="N371" i="22"/>
  <c r="N372" i="22"/>
  <c r="O361" i="22"/>
  <c r="O362" i="22"/>
  <c r="O363" i="22"/>
  <c r="O364" i="22"/>
  <c r="O365" i="22"/>
  <c r="O366" i="22"/>
  <c r="O367" i="22"/>
  <c r="O368" i="22"/>
  <c r="O369" i="22"/>
  <c r="O370" i="22"/>
  <c r="O371" i="22"/>
  <c r="O372" i="22"/>
  <c r="P361" i="22"/>
  <c r="P362" i="22"/>
  <c r="P363" i="22"/>
  <c r="P364" i="22"/>
  <c r="P365" i="22"/>
  <c r="P366" i="22"/>
  <c r="P367" i="22"/>
  <c r="P368" i="22"/>
  <c r="P369" i="22"/>
  <c r="P370" i="22"/>
  <c r="P371" i="22"/>
  <c r="P372" i="22"/>
  <c r="Q361" i="22"/>
  <c r="Q362" i="22"/>
  <c r="Q363" i="22"/>
  <c r="Q364" i="22"/>
  <c r="Q365" i="22"/>
  <c r="Q366" i="22"/>
  <c r="Q367" i="22"/>
  <c r="Q368" i="22"/>
  <c r="Q369" i="22"/>
  <c r="Q370" i="22"/>
  <c r="Q371" i="22"/>
  <c r="Q372" i="22"/>
  <c r="R361" i="22"/>
  <c r="R362" i="22"/>
  <c r="R363" i="22"/>
  <c r="R364" i="22"/>
  <c r="R365" i="22"/>
  <c r="R366" i="22"/>
  <c r="R367" i="22"/>
  <c r="R368" i="22"/>
  <c r="R369" i="22"/>
  <c r="R370" i="22"/>
  <c r="R371" i="22"/>
  <c r="R372" i="22"/>
  <c r="S361" i="22"/>
  <c r="C130" i="8"/>
  <c r="B116" i="7"/>
  <c r="J301" i="22"/>
  <c r="J302" i="22"/>
  <c r="J303" i="22"/>
  <c r="J232" i="22"/>
  <c r="J233" i="22"/>
  <c r="J234" i="22"/>
  <c r="J235" i="22"/>
  <c r="J236" i="22"/>
  <c r="J237" i="22"/>
  <c r="J238" i="22"/>
  <c r="K227" i="22"/>
  <c r="K228" i="22"/>
  <c r="K229" i="22"/>
  <c r="K230" i="22"/>
  <c r="K231" i="22"/>
  <c r="K232" i="22"/>
  <c r="K233" i="22"/>
  <c r="K234" i="22"/>
  <c r="K235" i="22"/>
  <c r="K236" i="22"/>
  <c r="K237" i="22"/>
  <c r="K238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M227" i="22"/>
  <c r="M228" i="22"/>
  <c r="M229" i="22"/>
  <c r="M230" i="22"/>
  <c r="M231" i="22"/>
  <c r="M232" i="22"/>
  <c r="M233" i="22"/>
  <c r="M234" i="22"/>
  <c r="M235" i="22"/>
  <c r="M236" i="22"/>
  <c r="M237" i="22"/>
  <c r="M238" i="22"/>
  <c r="N227" i="22"/>
  <c r="N228" i="22"/>
  <c r="N229" i="22"/>
  <c r="N230" i="22"/>
  <c r="N231" i="22"/>
  <c r="N232" i="22"/>
  <c r="N233" i="22"/>
  <c r="N234" i="22"/>
  <c r="N235" i="22"/>
  <c r="N236" i="22"/>
  <c r="N237" i="22"/>
  <c r="N238" i="22"/>
  <c r="O227" i="22"/>
  <c r="O228" i="22"/>
  <c r="O229" i="22"/>
  <c r="O230" i="22"/>
  <c r="O231" i="22"/>
  <c r="O232" i="22"/>
  <c r="O233" i="22"/>
  <c r="O234" i="22"/>
  <c r="O235" i="22"/>
  <c r="O236" i="22"/>
  <c r="O237" i="22"/>
  <c r="O238" i="22"/>
  <c r="P227" i="22"/>
  <c r="P228" i="22"/>
  <c r="P229" i="22"/>
  <c r="P230" i="22"/>
  <c r="P231" i="22"/>
  <c r="P232" i="22"/>
  <c r="P233" i="22"/>
  <c r="P234" i="22"/>
  <c r="P235" i="22"/>
  <c r="P236" i="22"/>
  <c r="P237" i="22"/>
  <c r="P238" i="22"/>
  <c r="Q227" i="22"/>
  <c r="J146" i="22"/>
  <c r="J147" i="22"/>
  <c r="J148" i="22"/>
  <c r="J149" i="22"/>
  <c r="J150" i="22"/>
  <c r="J151" i="22"/>
  <c r="J152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M141" i="22"/>
  <c r="M142" i="22"/>
  <c r="M143" i="22"/>
  <c r="M144" i="22"/>
  <c r="M145" i="22"/>
  <c r="M146" i="22"/>
  <c r="M147" i="22"/>
  <c r="M148" i="22"/>
  <c r="M149" i="22"/>
  <c r="M150" i="22"/>
  <c r="M151" i="22"/>
  <c r="M152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O141" i="22"/>
  <c r="O142" i="22"/>
  <c r="O143" i="22"/>
  <c r="O144" i="22"/>
  <c r="O145" i="22"/>
  <c r="O146" i="22"/>
  <c r="O147" i="22"/>
  <c r="O148" i="22"/>
  <c r="O149" i="22"/>
  <c r="O150" i="22"/>
  <c r="O151" i="22"/>
  <c r="O152" i="22"/>
  <c r="P141" i="22"/>
  <c r="P142" i="22"/>
  <c r="P143" i="22"/>
  <c r="P144" i="22"/>
  <c r="P145" i="22"/>
  <c r="P146" i="22"/>
  <c r="P147" i="22"/>
  <c r="P148" i="22"/>
  <c r="P149" i="22"/>
  <c r="P150" i="22"/>
  <c r="P151" i="22"/>
  <c r="P152" i="22"/>
  <c r="Q141" i="22"/>
  <c r="J389" i="22"/>
  <c r="J215" i="22"/>
  <c r="J216" i="22"/>
  <c r="J217" i="22"/>
  <c r="J318" i="22"/>
  <c r="J319" i="22"/>
  <c r="J320" i="22"/>
  <c r="J321" i="22"/>
  <c r="J322" i="22"/>
  <c r="J323" i="22"/>
  <c r="J324" i="22"/>
  <c r="K313" i="22"/>
  <c r="K314" i="22"/>
  <c r="K315" i="22"/>
  <c r="K316" i="22"/>
  <c r="K317" i="22"/>
  <c r="K318" i="22"/>
  <c r="K319" i="22"/>
  <c r="K320" i="22"/>
  <c r="K321" i="22"/>
  <c r="K322" i="22"/>
  <c r="K323" i="22"/>
  <c r="K324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M313" i="22"/>
  <c r="M314" i="22"/>
  <c r="M315" i="22"/>
  <c r="M316" i="22"/>
  <c r="M317" i="22"/>
  <c r="M318" i="22"/>
  <c r="M319" i="22"/>
  <c r="M320" i="22"/>
  <c r="M321" i="22"/>
  <c r="M322" i="22"/>
  <c r="M323" i="22"/>
  <c r="M324" i="22"/>
  <c r="N313" i="22"/>
  <c r="N314" i="22"/>
  <c r="N315" i="22"/>
  <c r="N316" i="22"/>
  <c r="N317" i="22"/>
  <c r="N318" i="22"/>
  <c r="N319" i="22"/>
  <c r="N320" i="22"/>
  <c r="N321" i="22"/>
  <c r="N322" i="22"/>
  <c r="N323" i="22"/>
  <c r="N324" i="22"/>
  <c r="O313" i="22"/>
  <c r="O314" i="22"/>
  <c r="O315" i="22"/>
  <c r="O316" i="22"/>
  <c r="O317" i="22"/>
  <c r="O318" i="22"/>
  <c r="O319" i="22"/>
  <c r="O320" i="22"/>
  <c r="O321" i="22"/>
  <c r="O322" i="22"/>
  <c r="O323" i="22"/>
  <c r="O324" i="22"/>
  <c r="P313" i="22"/>
  <c r="P314" i="22"/>
  <c r="P315" i="22"/>
  <c r="P316" i="22"/>
  <c r="P317" i="22"/>
  <c r="P318" i="22"/>
  <c r="P319" i="22"/>
  <c r="P320" i="22"/>
  <c r="P321" i="22"/>
  <c r="P322" i="22"/>
  <c r="P323" i="22"/>
  <c r="P324" i="22"/>
  <c r="Q313" i="22"/>
  <c r="B116" i="6"/>
  <c r="B117" i="6" s="1"/>
  <c r="M195" i="22"/>
  <c r="M196" i="22"/>
  <c r="M197" i="22"/>
  <c r="M198" i="22"/>
  <c r="M199" i="22"/>
  <c r="M200" i="22"/>
  <c r="N189" i="22"/>
  <c r="N190" i="22"/>
  <c r="N191" i="22"/>
  <c r="N192" i="22"/>
  <c r="N193" i="22"/>
  <c r="N194" i="22"/>
  <c r="N195" i="22"/>
  <c r="N196" i="22"/>
  <c r="N197" i="22"/>
  <c r="N198" i="22"/>
  <c r="N199" i="22"/>
  <c r="N200" i="22"/>
  <c r="O189" i="22"/>
  <c r="O190" i="22"/>
  <c r="O191" i="22"/>
  <c r="O192" i="22"/>
  <c r="O193" i="22"/>
  <c r="O194" i="22"/>
  <c r="O195" i="22"/>
  <c r="O196" i="22"/>
  <c r="O197" i="22"/>
  <c r="O198" i="22"/>
  <c r="O199" i="22"/>
  <c r="O200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Q189" i="22"/>
  <c r="Q190" i="22"/>
  <c r="Q191" i="22"/>
  <c r="Q192" i="22"/>
  <c r="Q193" i="22"/>
  <c r="Q194" i="22"/>
  <c r="Q195" i="22"/>
  <c r="Q196" i="22"/>
  <c r="Q197" i="22"/>
  <c r="Q198" i="22"/>
  <c r="Q199" i="22"/>
  <c r="Q200" i="22"/>
  <c r="R189" i="22"/>
  <c r="R190" i="22"/>
  <c r="R191" i="22"/>
  <c r="R192" i="22"/>
  <c r="R193" i="22"/>
  <c r="R194" i="22"/>
  <c r="R195" i="22"/>
  <c r="R196" i="22"/>
  <c r="R197" i="22"/>
  <c r="C131" i="8"/>
  <c r="D130" i="8"/>
  <c r="B117" i="7"/>
  <c r="D116" i="7"/>
  <c r="S90" i="22" s="1"/>
  <c r="S8" i="3"/>
  <c r="J105" i="1"/>
  <c r="J102" i="1"/>
  <c r="J99" i="1"/>
  <c r="J96" i="1"/>
  <c r="J93" i="1"/>
  <c r="J91" i="1"/>
  <c r="M12" i="8"/>
  <c r="M13" i="8"/>
  <c r="J390" i="22"/>
  <c r="J391" i="22"/>
  <c r="J392" i="22"/>
  <c r="J393" i="22"/>
  <c r="J394" i="22"/>
  <c r="J395" i="22"/>
  <c r="J396" i="22"/>
  <c r="K385" i="22"/>
  <c r="K386" i="22"/>
  <c r="K387" i="22"/>
  <c r="K388" i="22"/>
  <c r="K389" i="22"/>
  <c r="K390" i="22"/>
  <c r="K391" i="22"/>
  <c r="K392" i="22"/>
  <c r="K393" i="22"/>
  <c r="K394" i="22"/>
  <c r="K395" i="22"/>
  <c r="K396" i="22"/>
  <c r="L385" i="22"/>
  <c r="L386" i="22"/>
  <c r="L387" i="22"/>
  <c r="L388" i="22"/>
  <c r="L389" i="22"/>
  <c r="L390" i="22"/>
  <c r="L391" i="22"/>
  <c r="L392" i="22"/>
  <c r="L393" i="22"/>
  <c r="L394" i="22"/>
  <c r="L395" i="22"/>
  <c r="L396" i="22"/>
  <c r="M385" i="22"/>
  <c r="M386" i="22"/>
  <c r="M387" i="22"/>
  <c r="M388" i="22"/>
  <c r="M389" i="22"/>
  <c r="M390" i="22"/>
  <c r="M391" i="22"/>
  <c r="M392" i="22"/>
  <c r="M393" i="22"/>
  <c r="M394" i="22"/>
  <c r="M395" i="22"/>
  <c r="M396" i="22"/>
  <c r="N385" i="22"/>
  <c r="N386" i="22"/>
  <c r="N387" i="22"/>
  <c r="N388" i="22"/>
  <c r="N389" i="22"/>
  <c r="N390" i="22"/>
  <c r="N391" i="22"/>
  <c r="N392" i="22"/>
  <c r="N393" i="22"/>
  <c r="N394" i="22"/>
  <c r="N395" i="22"/>
  <c r="N396" i="22"/>
  <c r="O385" i="22"/>
  <c r="O386" i="22"/>
  <c r="O387" i="22"/>
  <c r="O388" i="22"/>
  <c r="O389" i="22"/>
  <c r="O390" i="22"/>
  <c r="O391" i="22"/>
  <c r="O392" i="22"/>
  <c r="O393" i="22"/>
  <c r="O394" i="22"/>
  <c r="O395" i="22"/>
  <c r="O396" i="22"/>
  <c r="P385" i="22"/>
  <c r="P386" i="22"/>
  <c r="P387" i="22"/>
  <c r="P388" i="22"/>
  <c r="P389" i="22"/>
  <c r="P390" i="22"/>
  <c r="P391" i="22"/>
  <c r="P392" i="22"/>
  <c r="P393" i="22"/>
  <c r="P394" i="22"/>
  <c r="P395" i="22"/>
  <c r="P396" i="22"/>
  <c r="Q385" i="22"/>
  <c r="J304" i="22"/>
  <c r="J305" i="22"/>
  <c r="J306" i="22"/>
  <c r="J307" i="22"/>
  <c r="J308" i="22"/>
  <c r="J309" i="22"/>
  <c r="J310" i="22"/>
  <c r="K299" i="22"/>
  <c r="K300" i="22"/>
  <c r="K301" i="22"/>
  <c r="K302" i="22"/>
  <c r="K303" i="22"/>
  <c r="K304" i="22"/>
  <c r="K305" i="22"/>
  <c r="K306" i="22"/>
  <c r="K307" i="22"/>
  <c r="K308" i="22"/>
  <c r="K309" i="22"/>
  <c r="K310" i="22"/>
  <c r="L299" i="22"/>
  <c r="L300" i="22"/>
  <c r="L301" i="22"/>
  <c r="L302" i="22"/>
  <c r="L303" i="22"/>
  <c r="L304" i="22"/>
  <c r="L305" i="22"/>
  <c r="L306" i="22"/>
  <c r="L307" i="22"/>
  <c r="L308" i="22"/>
  <c r="L309" i="22"/>
  <c r="L310" i="22"/>
  <c r="M299" i="22"/>
  <c r="M300" i="22"/>
  <c r="M301" i="22"/>
  <c r="M302" i="22"/>
  <c r="M303" i="22"/>
  <c r="M304" i="22"/>
  <c r="M305" i="22"/>
  <c r="M306" i="22"/>
  <c r="M307" i="22"/>
  <c r="M308" i="22"/>
  <c r="M309" i="22"/>
  <c r="M310" i="22"/>
  <c r="N299" i="22"/>
  <c r="N300" i="22"/>
  <c r="N301" i="22"/>
  <c r="N302" i="22"/>
  <c r="N303" i="22"/>
  <c r="N304" i="22"/>
  <c r="N305" i="22"/>
  <c r="N306" i="22"/>
  <c r="N307" i="22"/>
  <c r="N308" i="22"/>
  <c r="N309" i="22"/>
  <c r="N310" i="22"/>
  <c r="O299" i="22"/>
  <c r="O300" i="22"/>
  <c r="O301" i="22"/>
  <c r="O302" i="22"/>
  <c r="O303" i="22"/>
  <c r="O304" i="22"/>
  <c r="O305" i="22"/>
  <c r="O306" i="22"/>
  <c r="O307" i="22"/>
  <c r="O308" i="22"/>
  <c r="O309" i="22"/>
  <c r="O310" i="22"/>
  <c r="P299" i="22"/>
  <c r="P300" i="22"/>
  <c r="P301" i="22"/>
  <c r="P302" i="22"/>
  <c r="P303" i="22"/>
  <c r="P304" i="22"/>
  <c r="P305" i="22"/>
  <c r="P306" i="22"/>
  <c r="P307" i="22"/>
  <c r="P308" i="22"/>
  <c r="P309" i="22"/>
  <c r="P310" i="22"/>
  <c r="Q299" i="22"/>
  <c r="J218" i="22"/>
  <c r="J219" i="22"/>
  <c r="J220" i="22"/>
  <c r="J221" i="22"/>
  <c r="J222" i="22"/>
  <c r="J223" i="22"/>
  <c r="J224" i="22"/>
  <c r="K213" i="22"/>
  <c r="K214" i="22"/>
  <c r="K215" i="22"/>
  <c r="K216" i="22"/>
  <c r="K217" i="22"/>
  <c r="K218" i="22"/>
  <c r="K219" i="22"/>
  <c r="K220" i="22"/>
  <c r="K221" i="22"/>
  <c r="K222" i="22"/>
  <c r="K223" i="22"/>
  <c r="K224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M213" i="22"/>
  <c r="M214" i="22"/>
  <c r="M215" i="22"/>
  <c r="M216" i="22"/>
  <c r="M217" i="22"/>
  <c r="M218" i="22"/>
  <c r="M219" i="22"/>
  <c r="M220" i="22"/>
  <c r="M221" i="22"/>
  <c r="M222" i="22"/>
  <c r="M223" i="22"/>
  <c r="M224" i="22"/>
  <c r="N213" i="22"/>
  <c r="N214" i="22"/>
  <c r="N215" i="22"/>
  <c r="N216" i="22"/>
  <c r="N217" i="22"/>
  <c r="N218" i="22"/>
  <c r="N219" i="22"/>
  <c r="N220" i="22"/>
  <c r="N221" i="22"/>
  <c r="N222" i="22"/>
  <c r="N223" i="22"/>
  <c r="N224" i="22"/>
  <c r="O213" i="22"/>
  <c r="O214" i="22"/>
  <c r="O215" i="22"/>
  <c r="O216" i="22"/>
  <c r="O217" i="22"/>
  <c r="O218" i="22"/>
  <c r="O219" i="22"/>
  <c r="O220" i="22"/>
  <c r="O221" i="22"/>
  <c r="O222" i="22"/>
  <c r="O223" i="22"/>
  <c r="O224" i="22"/>
  <c r="P213" i="22"/>
  <c r="P214" i="22"/>
  <c r="P215" i="22"/>
  <c r="P216" i="22"/>
  <c r="P217" i="22"/>
  <c r="P218" i="22"/>
  <c r="P219" i="22"/>
  <c r="P220" i="22"/>
  <c r="P221" i="22"/>
  <c r="P222" i="22"/>
  <c r="P223" i="22"/>
  <c r="P224" i="22"/>
  <c r="Q213" i="22"/>
  <c r="Q4" i="22"/>
  <c r="Q228" i="22"/>
  <c r="R198" i="22"/>
  <c r="R199" i="22"/>
  <c r="R200" i="22"/>
  <c r="S189" i="22"/>
  <c r="C132" i="8"/>
  <c r="D132" i="8" s="1"/>
  <c r="D131" i="8"/>
  <c r="B118" i="7"/>
  <c r="B119" i="7" s="1"/>
  <c r="D117" i="7"/>
  <c r="S91" i="22"/>
  <c r="F117" i="3"/>
  <c r="S30" i="22" s="1"/>
  <c r="J106" i="1"/>
  <c r="J103" i="1"/>
  <c r="D34" i="19"/>
  <c r="Q214" i="22"/>
  <c r="Q386" i="22"/>
  <c r="Q300" i="22"/>
  <c r="Q314" i="22"/>
  <c r="Q142" i="22"/>
  <c r="D54" i="8"/>
  <c r="D124" i="8"/>
  <c r="W5" i="1"/>
  <c r="G124" i="8"/>
  <c r="D101" i="3"/>
  <c r="D112" i="4"/>
  <c r="G125" i="8"/>
  <c r="D116" i="5"/>
  <c r="J104" i="1"/>
  <c r="K105" i="1"/>
  <c r="K106" i="1"/>
  <c r="J107" i="1"/>
  <c r="K108" i="1"/>
  <c r="K109" i="1"/>
  <c r="K110" i="1"/>
  <c r="J109" i="1"/>
  <c r="R10" i="22"/>
  <c r="J94" i="1"/>
  <c r="J97" i="1"/>
  <c r="J100" i="1"/>
  <c r="K107" i="1"/>
  <c r="R8" i="22"/>
  <c r="R7" i="22"/>
  <c r="R6" i="22"/>
  <c r="R9" i="22"/>
  <c r="H125" i="8"/>
  <c r="K37" i="16"/>
  <c r="K49" i="16"/>
  <c r="D113" i="4"/>
  <c r="S51" i="22"/>
  <c r="S337" i="22"/>
  <c r="G126" i="8"/>
  <c r="J101" i="1"/>
  <c r="K102" i="1"/>
  <c r="K103" i="1"/>
  <c r="J98" i="1"/>
  <c r="K99" i="1"/>
  <c r="K100" i="1"/>
  <c r="K101" i="1"/>
  <c r="J110" i="1"/>
  <c r="D117" i="5"/>
  <c r="J95" i="1"/>
  <c r="K96" i="1"/>
  <c r="K97" i="1"/>
  <c r="K98" i="1"/>
  <c r="J92" i="1"/>
  <c r="K93" i="1"/>
  <c r="K94" i="1"/>
  <c r="K95" i="1"/>
  <c r="Q7" i="22"/>
  <c r="Q13" i="22"/>
  <c r="K104" i="1"/>
  <c r="R5" i="22"/>
  <c r="R4" i="22"/>
  <c r="Q10" i="22"/>
  <c r="Q8" i="22"/>
  <c r="Q9" i="22"/>
  <c r="Q14" i="22"/>
  <c r="R3" i="22"/>
  <c r="Q11" i="22"/>
  <c r="Q12" i="22"/>
  <c r="P13" i="1"/>
  <c r="K111" i="1"/>
  <c r="R11" i="22"/>
  <c r="Q5" i="22"/>
  <c r="Q6" i="22"/>
  <c r="S263" i="22"/>
  <c r="S177" i="22"/>
  <c r="S349" i="22"/>
  <c r="K38" i="16"/>
  <c r="K50" i="16"/>
  <c r="R26" i="22"/>
  <c r="B115" i="4"/>
  <c r="D114" i="4"/>
  <c r="S52" i="22" s="1"/>
  <c r="S338" i="22" s="1"/>
  <c r="B119" i="5"/>
  <c r="D118" i="5"/>
  <c r="S64" i="22" s="1"/>
  <c r="Q6" i="6"/>
  <c r="K11" i="19"/>
  <c r="P6" i="5"/>
  <c r="T8" i="3"/>
  <c r="T7" i="3"/>
  <c r="D120" i="8"/>
  <c r="E120" i="8"/>
  <c r="G120" i="8"/>
  <c r="D121" i="8"/>
  <c r="E121" i="8"/>
  <c r="G121" i="8"/>
  <c r="D122" i="8"/>
  <c r="D123" i="8"/>
  <c r="G123" i="8"/>
  <c r="D118" i="8"/>
  <c r="D119" i="8"/>
  <c r="E119" i="8"/>
  <c r="G119" i="8"/>
  <c r="P5" i="1"/>
  <c r="F9" i="1"/>
  <c r="O5" i="1"/>
  <c r="F37" i="1"/>
  <c r="V5" i="1"/>
  <c r="W6" i="1"/>
  <c r="F33" i="1"/>
  <c r="U5" i="1"/>
  <c r="F29" i="1"/>
  <c r="T5" i="1"/>
  <c r="F25" i="1"/>
  <c r="S5" i="1"/>
  <c r="F21" i="1"/>
  <c r="R5" i="1"/>
  <c r="F17" i="1"/>
  <c r="Q5" i="1"/>
  <c r="D44" i="19"/>
  <c r="E44" i="19"/>
  <c r="F44" i="19"/>
  <c r="G44" i="19"/>
  <c r="H44" i="19"/>
  <c r="I44" i="19"/>
  <c r="J44" i="19"/>
  <c r="D43" i="19"/>
  <c r="E43" i="19"/>
  <c r="F43" i="19"/>
  <c r="G43" i="19"/>
  <c r="H43" i="19"/>
  <c r="I43" i="19"/>
  <c r="D42" i="19"/>
  <c r="E42" i="19"/>
  <c r="F42" i="19"/>
  <c r="G42" i="19"/>
  <c r="H42" i="19"/>
  <c r="D41" i="19"/>
  <c r="E41" i="19"/>
  <c r="F41" i="19"/>
  <c r="G41" i="19"/>
  <c r="D40" i="19"/>
  <c r="E40" i="19"/>
  <c r="F40" i="19"/>
  <c r="G40" i="19"/>
  <c r="D31" i="19"/>
  <c r="E31" i="19"/>
  <c r="F31" i="19"/>
  <c r="G31" i="19"/>
  <c r="H31" i="19"/>
  <c r="D32" i="19"/>
  <c r="E32" i="19"/>
  <c r="D33" i="19"/>
  <c r="E33" i="19"/>
  <c r="F33" i="19"/>
  <c r="G33" i="19"/>
  <c r="E34" i="19"/>
  <c r="F34" i="19"/>
  <c r="G34" i="19"/>
  <c r="H34" i="19"/>
  <c r="I34" i="19"/>
  <c r="D35" i="19"/>
  <c r="E35" i="19"/>
  <c r="F35" i="19"/>
  <c r="G35" i="19"/>
  <c r="H35" i="19"/>
  <c r="D24" i="19"/>
  <c r="E24" i="19"/>
  <c r="F24" i="19"/>
  <c r="G24" i="19"/>
  <c r="H24" i="19"/>
  <c r="E22" i="19"/>
  <c r="F22" i="19"/>
  <c r="G22" i="19"/>
  <c r="H22" i="19"/>
  <c r="E23" i="19"/>
  <c r="D25" i="19"/>
  <c r="E25" i="19"/>
  <c r="F25" i="19"/>
  <c r="G25" i="19"/>
  <c r="D26" i="19"/>
  <c r="E26" i="19"/>
  <c r="F26" i="19"/>
  <c r="G26" i="19"/>
  <c r="H26" i="19"/>
  <c r="I26" i="19"/>
  <c r="I6" i="7"/>
  <c r="J6" i="6"/>
  <c r="N8" i="3"/>
  <c r="O8" i="3"/>
  <c r="P8" i="3"/>
  <c r="Q8" i="3"/>
  <c r="R8" i="3"/>
  <c r="N9" i="3"/>
  <c r="O9" i="3"/>
  <c r="P9" i="3"/>
  <c r="Q9" i="3"/>
  <c r="R9" i="3"/>
  <c r="S9" i="3"/>
  <c r="M9" i="3"/>
  <c r="M8" i="3"/>
  <c r="D10" i="16"/>
  <c r="C88" i="4"/>
  <c r="C64" i="4"/>
  <c r="C52" i="4"/>
  <c r="C40" i="4"/>
  <c r="C28" i="4"/>
  <c r="C16" i="4"/>
  <c r="C16" i="7"/>
  <c r="C28" i="7"/>
  <c r="C40" i="7"/>
  <c r="C52" i="7"/>
  <c r="C64" i="7"/>
  <c r="C76" i="7"/>
  <c r="C88" i="7"/>
  <c r="C100" i="7"/>
  <c r="O6" i="7"/>
  <c r="N6" i="7"/>
  <c r="M6" i="7"/>
  <c r="L6" i="7"/>
  <c r="K6" i="7"/>
  <c r="J6" i="7"/>
  <c r="P6" i="6"/>
  <c r="O6" i="6"/>
  <c r="N6" i="6"/>
  <c r="M6" i="6"/>
  <c r="L6" i="6"/>
  <c r="K6" i="6"/>
  <c r="C16" i="6"/>
  <c r="C28" i="6"/>
  <c r="C40" i="6"/>
  <c r="C52" i="6"/>
  <c r="C64" i="6"/>
  <c r="C76" i="6"/>
  <c r="C88" i="6"/>
  <c r="C32" i="5"/>
  <c r="C20" i="5"/>
  <c r="C44" i="5"/>
  <c r="C56" i="5"/>
  <c r="C68" i="5"/>
  <c r="C80" i="5"/>
  <c r="C92" i="5"/>
  <c r="C104" i="5"/>
  <c r="O6" i="5"/>
  <c r="N6" i="5"/>
  <c r="M6" i="5"/>
  <c r="L6" i="5"/>
  <c r="K6" i="5"/>
  <c r="J6" i="5"/>
  <c r="I6" i="5"/>
  <c r="K9" i="4"/>
  <c r="L9" i="4"/>
  <c r="M9" i="4"/>
  <c r="N9" i="4"/>
  <c r="O9" i="4"/>
  <c r="P9" i="4"/>
  <c r="J9" i="4"/>
  <c r="C76" i="4"/>
  <c r="C100" i="4"/>
  <c r="N12" i="8"/>
  <c r="N13" i="8"/>
  <c r="E10" i="16"/>
  <c r="O12" i="8"/>
  <c r="P12" i="8"/>
  <c r="P13" i="8"/>
  <c r="G10" i="16"/>
  <c r="Q12" i="8"/>
  <c r="R12" i="8"/>
  <c r="S13" i="8"/>
  <c r="J10" i="16"/>
  <c r="E29" i="3"/>
  <c r="D53" i="3"/>
  <c r="E53" i="3"/>
  <c r="D65" i="3"/>
  <c r="E65" i="3"/>
  <c r="D77" i="3"/>
  <c r="E77" i="3"/>
  <c r="D89" i="3"/>
  <c r="E89" i="3"/>
  <c r="E101" i="3"/>
  <c r="D41" i="3"/>
  <c r="E41" i="3"/>
  <c r="D29" i="3"/>
  <c r="E17" i="3"/>
  <c r="C29" i="2"/>
  <c r="I6" i="2"/>
  <c r="I7" i="2"/>
  <c r="D9" i="16"/>
  <c r="D11" i="16"/>
  <c r="D12" i="16"/>
  <c r="C17" i="2"/>
  <c r="H6" i="2"/>
  <c r="C17" i="1"/>
  <c r="C9" i="1"/>
  <c r="C21" i="1"/>
  <c r="C25" i="1"/>
  <c r="C29" i="1"/>
  <c r="C33" i="1"/>
  <c r="C37" i="1"/>
  <c r="C41" i="2"/>
  <c r="J6" i="2"/>
  <c r="C53" i="2"/>
  <c r="K6" i="2"/>
  <c r="C65" i="2"/>
  <c r="L6" i="2"/>
  <c r="L7" i="2"/>
  <c r="G9" i="16"/>
  <c r="C77" i="2"/>
  <c r="M6" i="2"/>
  <c r="C89" i="2"/>
  <c r="N6" i="2"/>
  <c r="N7" i="2"/>
  <c r="I9" i="16"/>
  <c r="C101" i="2"/>
  <c r="O6" i="2"/>
  <c r="O7" i="2"/>
  <c r="D91" i="8"/>
  <c r="E91" i="8"/>
  <c r="G91" i="8"/>
  <c r="D92" i="8"/>
  <c r="E92" i="8"/>
  <c r="G92" i="8"/>
  <c r="D93" i="8"/>
  <c r="E93" i="8"/>
  <c r="G93" i="8"/>
  <c r="D94" i="8"/>
  <c r="E94" i="8"/>
  <c r="G94" i="8"/>
  <c r="H94" i="8"/>
  <c r="I30" i="16"/>
  <c r="I42" i="16"/>
  <c r="D95" i="8"/>
  <c r="E95" i="8"/>
  <c r="G95" i="8"/>
  <c r="H95" i="8"/>
  <c r="I31" i="16"/>
  <c r="I43" i="16"/>
  <c r="D96" i="8"/>
  <c r="E96" i="8"/>
  <c r="G96" i="8"/>
  <c r="D97" i="8"/>
  <c r="E97" i="8"/>
  <c r="G97" i="8"/>
  <c r="D98" i="8"/>
  <c r="E98" i="8"/>
  <c r="G98" i="8"/>
  <c r="H98" i="8"/>
  <c r="I34" i="16"/>
  <c r="I46" i="16"/>
  <c r="D99" i="8"/>
  <c r="E99" i="8"/>
  <c r="G99" i="8"/>
  <c r="H99" i="8"/>
  <c r="I35" i="16"/>
  <c r="I47" i="16"/>
  <c r="D100" i="8"/>
  <c r="E100" i="8"/>
  <c r="G100" i="8"/>
  <c r="D101" i="8"/>
  <c r="E101" i="8"/>
  <c r="G101" i="8"/>
  <c r="H101" i="8"/>
  <c r="I37" i="16"/>
  <c r="I49" i="16"/>
  <c r="D102" i="8"/>
  <c r="E102" i="8"/>
  <c r="G102" i="8"/>
  <c r="H102" i="8"/>
  <c r="I38" i="16"/>
  <c r="I50" i="16"/>
  <c r="D43" i="8"/>
  <c r="E43" i="8"/>
  <c r="G43" i="8"/>
  <c r="D44" i="8"/>
  <c r="E44" i="8"/>
  <c r="G44" i="8"/>
  <c r="D45" i="8"/>
  <c r="E45" i="8"/>
  <c r="G45" i="8"/>
  <c r="H45" i="8"/>
  <c r="E29" i="16"/>
  <c r="E41" i="16"/>
  <c r="D46" i="8"/>
  <c r="E46" i="8"/>
  <c r="G46" i="8"/>
  <c r="D47" i="8"/>
  <c r="E47" i="8"/>
  <c r="G47" i="8"/>
  <c r="H47" i="8"/>
  <c r="E31" i="16"/>
  <c r="E43" i="16"/>
  <c r="D48" i="8"/>
  <c r="E48" i="8"/>
  <c r="G48" i="8"/>
  <c r="D49" i="8"/>
  <c r="E49" i="8"/>
  <c r="G49" i="8"/>
  <c r="H49" i="8"/>
  <c r="E33" i="16"/>
  <c r="E45" i="16"/>
  <c r="D50" i="8"/>
  <c r="E50" i="8"/>
  <c r="G50" i="8"/>
  <c r="D51" i="8"/>
  <c r="E51" i="8"/>
  <c r="G51" i="8"/>
  <c r="D52" i="8"/>
  <c r="E52" i="8"/>
  <c r="G52" i="8"/>
  <c r="H52" i="8"/>
  <c r="E36" i="16"/>
  <c r="E48" i="16"/>
  <c r="D53" i="8"/>
  <c r="E53" i="8"/>
  <c r="G53" i="8"/>
  <c r="E54" i="8"/>
  <c r="G54" i="8"/>
  <c r="D31" i="8"/>
  <c r="E31" i="8"/>
  <c r="G31" i="8"/>
  <c r="D32" i="8"/>
  <c r="E32" i="8"/>
  <c r="G32" i="8"/>
  <c r="D33" i="8"/>
  <c r="E33" i="8"/>
  <c r="G33" i="8"/>
  <c r="H33" i="8"/>
  <c r="D29" i="16"/>
  <c r="D41" i="16"/>
  <c r="D34" i="8"/>
  <c r="E34" i="8"/>
  <c r="G34" i="8"/>
  <c r="D35" i="8"/>
  <c r="E35" i="8"/>
  <c r="G35" i="8"/>
  <c r="D36" i="8"/>
  <c r="E36" i="8"/>
  <c r="G36" i="8"/>
  <c r="H36" i="8"/>
  <c r="D32" i="16"/>
  <c r="D44" i="16"/>
  <c r="D37" i="8"/>
  <c r="E37" i="8"/>
  <c r="G37" i="8"/>
  <c r="D38" i="8"/>
  <c r="E38" i="8"/>
  <c r="G38" i="8"/>
  <c r="D39" i="8"/>
  <c r="E39" i="8"/>
  <c r="G39" i="8"/>
  <c r="D40" i="8"/>
  <c r="E40" i="8"/>
  <c r="G40" i="8"/>
  <c r="H40" i="8"/>
  <c r="D36" i="16"/>
  <c r="D48" i="16"/>
  <c r="D41" i="8"/>
  <c r="E41" i="8"/>
  <c r="G41" i="8"/>
  <c r="D42" i="8"/>
  <c r="E42" i="8"/>
  <c r="G42" i="8"/>
  <c r="H42" i="8"/>
  <c r="D38" i="16"/>
  <c r="D50" i="16"/>
  <c r="D55" i="8"/>
  <c r="E55" i="8"/>
  <c r="G55" i="8"/>
  <c r="D56" i="8"/>
  <c r="E56" i="8"/>
  <c r="G56" i="8"/>
  <c r="D57" i="8"/>
  <c r="E57" i="8"/>
  <c r="G57" i="8"/>
  <c r="D58" i="8"/>
  <c r="E58" i="8"/>
  <c r="G58" i="8"/>
  <c r="D59" i="8"/>
  <c r="E59" i="8"/>
  <c r="G59" i="8"/>
  <c r="H59" i="8"/>
  <c r="F31" i="16"/>
  <c r="F43" i="16"/>
  <c r="D60" i="8"/>
  <c r="E60" i="8"/>
  <c r="G60" i="8"/>
  <c r="D61" i="8"/>
  <c r="E61" i="8"/>
  <c r="G61" i="8"/>
  <c r="H61" i="8"/>
  <c r="F33" i="16"/>
  <c r="F45" i="16"/>
  <c r="D62" i="8"/>
  <c r="E62" i="8"/>
  <c r="G62" i="8"/>
  <c r="H62" i="8"/>
  <c r="F34" i="16"/>
  <c r="F46" i="16"/>
  <c r="D63" i="8"/>
  <c r="E63" i="8"/>
  <c r="G63" i="8"/>
  <c r="D64" i="8"/>
  <c r="E64" i="8"/>
  <c r="G64" i="8"/>
  <c r="D65" i="8"/>
  <c r="E65" i="8"/>
  <c r="G65" i="8"/>
  <c r="H65" i="8"/>
  <c r="F37" i="16"/>
  <c r="F49" i="16"/>
  <c r="D66" i="8"/>
  <c r="E66" i="8"/>
  <c r="G66" i="8"/>
  <c r="D67" i="8"/>
  <c r="E67" i="8"/>
  <c r="G67" i="8"/>
  <c r="D68" i="8"/>
  <c r="E68" i="8"/>
  <c r="G68" i="8"/>
  <c r="H68" i="8"/>
  <c r="G28" i="16"/>
  <c r="G40" i="16"/>
  <c r="D69" i="8"/>
  <c r="E69" i="8"/>
  <c r="G69" i="8"/>
  <c r="H69" i="8"/>
  <c r="G29" i="16"/>
  <c r="G41" i="16"/>
  <c r="D70" i="8"/>
  <c r="E70" i="8"/>
  <c r="G70" i="8"/>
  <c r="D71" i="8"/>
  <c r="E71" i="8"/>
  <c r="G71" i="8"/>
  <c r="D72" i="8"/>
  <c r="E72" i="8"/>
  <c r="G72" i="8"/>
  <c r="H72" i="8"/>
  <c r="G32" i="16"/>
  <c r="G44" i="16"/>
  <c r="D73" i="8"/>
  <c r="E73" i="8"/>
  <c r="G73" i="8"/>
  <c r="D74" i="8"/>
  <c r="E74" i="8"/>
  <c r="G74" i="8"/>
  <c r="D75" i="8"/>
  <c r="E75" i="8"/>
  <c r="G75" i="8"/>
  <c r="H75" i="8"/>
  <c r="G35" i="16"/>
  <c r="G47" i="16"/>
  <c r="D76" i="8"/>
  <c r="E76" i="8"/>
  <c r="G76" i="8"/>
  <c r="H76" i="8"/>
  <c r="G36" i="16"/>
  <c r="G48" i="16"/>
  <c r="D77" i="8"/>
  <c r="E77" i="8"/>
  <c r="G77" i="8"/>
  <c r="D78" i="8"/>
  <c r="E78" i="8"/>
  <c r="G78" i="8"/>
  <c r="D79" i="8"/>
  <c r="E79" i="8"/>
  <c r="G79" i="8"/>
  <c r="H79" i="8"/>
  <c r="H27" i="16"/>
  <c r="H39" i="16"/>
  <c r="D80" i="8"/>
  <c r="E80" i="8"/>
  <c r="G80" i="8"/>
  <c r="D81" i="8"/>
  <c r="E81" i="8"/>
  <c r="G81" i="8"/>
  <c r="H81" i="8"/>
  <c r="H29" i="16"/>
  <c r="H41" i="16"/>
  <c r="D82" i="8"/>
  <c r="E82" i="8"/>
  <c r="G82" i="8"/>
  <c r="D83" i="8"/>
  <c r="E83" i="8"/>
  <c r="G83" i="8"/>
  <c r="H83" i="8"/>
  <c r="H31" i="16"/>
  <c r="H43" i="16"/>
  <c r="D84" i="8"/>
  <c r="E84" i="8"/>
  <c r="G84" i="8"/>
  <c r="D85" i="8"/>
  <c r="E85" i="8"/>
  <c r="G85" i="8"/>
  <c r="D86" i="8"/>
  <c r="E86" i="8"/>
  <c r="G86" i="8"/>
  <c r="H86" i="8"/>
  <c r="H34" i="16"/>
  <c r="H46" i="16"/>
  <c r="D87" i="8"/>
  <c r="E87" i="8"/>
  <c r="G87" i="8"/>
  <c r="D88" i="8"/>
  <c r="E88" i="8"/>
  <c r="G88" i="8"/>
  <c r="H88" i="8"/>
  <c r="H36" i="16"/>
  <c r="H48" i="16"/>
  <c r="D89" i="8"/>
  <c r="E89" i="8"/>
  <c r="G89" i="8"/>
  <c r="D90" i="8"/>
  <c r="E90" i="8"/>
  <c r="G90" i="8"/>
  <c r="H90" i="8"/>
  <c r="H38" i="16"/>
  <c r="H50" i="16"/>
  <c r="D103" i="8"/>
  <c r="E103" i="8"/>
  <c r="G103" i="8"/>
  <c r="H103" i="8"/>
  <c r="J27" i="16"/>
  <c r="J39" i="16"/>
  <c r="D104" i="8"/>
  <c r="E104" i="8"/>
  <c r="D105" i="8"/>
  <c r="E105" i="8"/>
  <c r="G105" i="8"/>
  <c r="D106" i="8"/>
  <c r="E106" i="8"/>
  <c r="G106" i="8"/>
  <c r="H106" i="8"/>
  <c r="J30" i="16"/>
  <c r="J42" i="16"/>
  <c r="D107" i="8"/>
  <c r="E107" i="8"/>
  <c r="G107" i="8"/>
  <c r="D108" i="8"/>
  <c r="E108" i="8"/>
  <c r="G108" i="8"/>
  <c r="D109" i="8"/>
  <c r="E109" i="8"/>
  <c r="D110" i="8"/>
  <c r="E110" i="8"/>
  <c r="G110" i="8"/>
  <c r="D111" i="8"/>
  <c r="E111" i="8"/>
  <c r="G111" i="8"/>
  <c r="H111" i="8"/>
  <c r="J35" i="16"/>
  <c r="J47" i="16"/>
  <c r="D112" i="8"/>
  <c r="E112" i="8"/>
  <c r="G112" i="8"/>
  <c r="D113" i="8"/>
  <c r="E113" i="8"/>
  <c r="G113" i="8"/>
  <c r="H113" i="8"/>
  <c r="J37" i="16"/>
  <c r="J49" i="16"/>
  <c r="D114" i="8"/>
  <c r="E114" i="8"/>
  <c r="E20" i="8"/>
  <c r="E21" i="8"/>
  <c r="G21" i="8"/>
  <c r="E22" i="8"/>
  <c r="G22" i="8"/>
  <c r="E23" i="8"/>
  <c r="G23" i="8"/>
  <c r="E24" i="8"/>
  <c r="G24" i="8"/>
  <c r="H24" i="8"/>
  <c r="C32" i="16"/>
  <c r="C44" i="16"/>
  <c r="E25" i="8"/>
  <c r="G25" i="8"/>
  <c r="E26" i="8"/>
  <c r="G26" i="8"/>
  <c r="H26" i="8"/>
  <c r="C34" i="16"/>
  <c r="C46" i="16"/>
  <c r="E27" i="8"/>
  <c r="G27" i="8"/>
  <c r="E28" i="8"/>
  <c r="G28" i="8"/>
  <c r="E29" i="8"/>
  <c r="G29" i="8"/>
  <c r="H29" i="8"/>
  <c r="C37" i="16"/>
  <c r="C49" i="16"/>
  <c r="E30" i="8"/>
  <c r="G30" i="8"/>
  <c r="D115" i="8"/>
  <c r="D116" i="8"/>
  <c r="E116" i="8"/>
  <c r="G116" i="8"/>
  <c r="H116" i="8"/>
  <c r="K28" i="16"/>
  <c r="K40" i="16"/>
  <c r="D117" i="8"/>
  <c r="E115" i="8"/>
  <c r="G115" i="8"/>
  <c r="E117" i="8"/>
  <c r="G117" i="8"/>
  <c r="E118" i="8"/>
  <c r="Q387" i="22"/>
  <c r="Q301" i="22"/>
  <c r="Q229" i="22"/>
  <c r="Q230" i="22"/>
  <c r="Q231" i="22"/>
  <c r="Q232" i="22"/>
  <c r="Q233" i="22"/>
  <c r="Q234" i="22"/>
  <c r="Q235" i="22"/>
  <c r="Q236" i="22"/>
  <c r="Q237" i="22"/>
  <c r="Q238" i="22"/>
  <c r="R227" i="22"/>
  <c r="R228" i="22"/>
  <c r="R229" i="22"/>
  <c r="R230" i="22"/>
  <c r="R231" i="22"/>
  <c r="R232" i="22"/>
  <c r="R233" i="22"/>
  <c r="R234" i="22"/>
  <c r="R235" i="22"/>
  <c r="Q143" i="22"/>
  <c r="Q144" i="22"/>
  <c r="Q145" i="22"/>
  <c r="Q146" i="22"/>
  <c r="Q147" i="22"/>
  <c r="Q148" i="22"/>
  <c r="Q149" i="22"/>
  <c r="Q150" i="22"/>
  <c r="Q151" i="22"/>
  <c r="Q152" i="22"/>
  <c r="R141" i="22"/>
  <c r="R142" i="22"/>
  <c r="R143" i="22"/>
  <c r="R144" i="22"/>
  <c r="R145" i="22"/>
  <c r="R146" i="22"/>
  <c r="R147" i="22"/>
  <c r="R148" i="22"/>
  <c r="R149" i="22"/>
  <c r="Q315" i="22"/>
  <c r="Q316" i="22"/>
  <c r="Q317" i="22"/>
  <c r="Q318" i="22"/>
  <c r="Q319" i="22"/>
  <c r="Q320" i="22"/>
  <c r="Q321" i="22"/>
  <c r="Q322" i="22"/>
  <c r="Q323" i="22"/>
  <c r="Q324" i="22"/>
  <c r="R313" i="22"/>
  <c r="R314" i="22"/>
  <c r="R315" i="22"/>
  <c r="R316" i="22"/>
  <c r="R317" i="22"/>
  <c r="R318" i="22"/>
  <c r="R319" i="22"/>
  <c r="R320" i="22"/>
  <c r="R321" i="22"/>
  <c r="R12" i="22"/>
  <c r="R121" i="22" s="1"/>
  <c r="R308" i="22" s="1"/>
  <c r="R164" i="22"/>
  <c r="R336" i="22"/>
  <c r="R250" i="22"/>
  <c r="L27" i="16"/>
  <c r="L39" i="16"/>
  <c r="S15" i="22"/>
  <c r="B116" i="4"/>
  <c r="D115" i="4"/>
  <c r="S53" i="22"/>
  <c r="Q9" i="4"/>
  <c r="H58" i="8"/>
  <c r="F30" i="16"/>
  <c r="F42" i="16"/>
  <c r="H39" i="8"/>
  <c r="D35" i="16"/>
  <c r="D47" i="16"/>
  <c r="H32" i="8"/>
  <c r="D28" i="16"/>
  <c r="D40" i="16"/>
  <c r="Q13" i="8"/>
  <c r="H10" i="16"/>
  <c r="H73" i="8"/>
  <c r="G33" i="16"/>
  <c r="G45" i="16"/>
  <c r="H66" i="8"/>
  <c r="F38" i="16"/>
  <c r="F50" i="16"/>
  <c r="H23" i="8"/>
  <c r="C31" i="16"/>
  <c r="C43" i="16"/>
  <c r="H85" i="8"/>
  <c r="H33" i="16"/>
  <c r="H45" i="16"/>
  <c r="H71" i="8"/>
  <c r="G31" i="16"/>
  <c r="G43" i="16"/>
  <c r="H64" i="8"/>
  <c r="F36" i="16"/>
  <c r="F48" i="16"/>
  <c r="H56" i="8"/>
  <c r="F28" i="16"/>
  <c r="F40" i="16"/>
  <c r="H54" i="8"/>
  <c r="E38" i="16"/>
  <c r="E50" i="16"/>
  <c r="H77" i="8"/>
  <c r="G37" i="16"/>
  <c r="G49" i="16"/>
  <c r="H92" i="8"/>
  <c r="I28" i="16"/>
  <c r="I40" i="16"/>
  <c r="H35" i="8"/>
  <c r="D31" i="16"/>
  <c r="D43" i="16"/>
  <c r="H27" i="8"/>
  <c r="C35" i="16"/>
  <c r="C47" i="16"/>
  <c r="H107" i="8"/>
  <c r="J31" i="16"/>
  <c r="J43" i="16"/>
  <c r="H50" i="8"/>
  <c r="E34" i="16"/>
  <c r="E46" i="16"/>
  <c r="H96" i="8"/>
  <c r="I32" i="16"/>
  <c r="I44" i="16"/>
  <c r="G104" i="8"/>
  <c r="H104" i="8"/>
  <c r="J28" i="16"/>
  <c r="J40" i="16"/>
  <c r="H43" i="8"/>
  <c r="E27" i="16"/>
  <c r="E39" i="16"/>
  <c r="H78" i="8"/>
  <c r="G38" i="16"/>
  <c r="G50" i="16"/>
  <c r="H30" i="8"/>
  <c r="C38" i="16"/>
  <c r="C50" i="16"/>
  <c r="H22" i="8"/>
  <c r="C30" i="16"/>
  <c r="C42" i="16"/>
  <c r="G109" i="8"/>
  <c r="H109" i="8"/>
  <c r="J33" i="16"/>
  <c r="J45" i="16"/>
  <c r="H84" i="8"/>
  <c r="H32" i="16"/>
  <c r="H44" i="16"/>
  <c r="H57" i="8"/>
  <c r="F29" i="16"/>
  <c r="F41" i="16"/>
  <c r="H38" i="8"/>
  <c r="D34" i="16"/>
  <c r="D46" i="16"/>
  <c r="H31" i="8"/>
  <c r="D27" i="16"/>
  <c r="D39" i="16"/>
  <c r="H48" i="8"/>
  <c r="E32" i="16"/>
  <c r="E44" i="16"/>
  <c r="H108" i="8"/>
  <c r="J32" i="16"/>
  <c r="J44" i="16"/>
  <c r="H37" i="8"/>
  <c r="D33" i="16"/>
  <c r="D45" i="16"/>
  <c r="H124" i="8"/>
  <c r="K36" i="16"/>
  <c r="K48" i="16"/>
  <c r="G118" i="8"/>
  <c r="H118" i="8"/>
  <c r="K30" i="16"/>
  <c r="K42" i="16"/>
  <c r="H117" i="8"/>
  <c r="K29" i="16"/>
  <c r="K41" i="16"/>
  <c r="H28" i="8"/>
  <c r="C36" i="16"/>
  <c r="C48" i="16"/>
  <c r="G20" i="8"/>
  <c r="H20" i="8"/>
  <c r="C28" i="16"/>
  <c r="C40" i="16"/>
  <c r="H89" i="8"/>
  <c r="H37" i="16"/>
  <c r="H49" i="16"/>
  <c r="H82" i="8"/>
  <c r="H30" i="16"/>
  <c r="H42" i="16"/>
  <c r="H70" i="8"/>
  <c r="G30" i="16"/>
  <c r="G42" i="16"/>
  <c r="H63" i="8"/>
  <c r="F35" i="16"/>
  <c r="F47" i="16"/>
  <c r="H55" i="8"/>
  <c r="F27" i="16"/>
  <c r="F39" i="16"/>
  <c r="H53" i="8"/>
  <c r="E37" i="16"/>
  <c r="E49" i="16"/>
  <c r="H46" i="8"/>
  <c r="E30" i="16"/>
  <c r="E42" i="16"/>
  <c r="H100" i="8"/>
  <c r="I36" i="16"/>
  <c r="I48" i="16"/>
  <c r="H93" i="8"/>
  <c r="I29" i="16"/>
  <c r="I41" i="16"/>
  <c r="G122" i="8"/>
  <c r="H121" i="8"/>
  <c r="K33" i="16"/>
  <c r="K45" i="16"/>
  <c r="H51" i="8"/>
  <c r="E35" i="16"/>
  <c r="E47" i="16"/>
  <c r="H91" i="8"/>
  <c r="I27" i="16"/>
  <c r="I39" i="16"/>
  <c r="R13" i="8"/>
  <c r="I10" i="16"/>
  <c r="H120" i="8"/>
  <c r="K32" i="16"/>
  <c r="K44" i="16"/>
  <c r="G114" i="8"/>
  <c r="H114" i="8"/>
  <c r="J38" i="16"/>
  <c r="J50" i="16"/>
  <c r="H25" i="8"/>
  <c r="C33" i="16"/>
  <c r="C45" i="16"/>
  <c r="H112" i="8"/>
  <c r="J36" i="16"/>
  <c r="J48" i="16"/>
  <c r="H105" i="8"/>
  <c r="J29" i="16"/>
  <c r="J41" i="16"/>
  <c r="H87" i="8"/>
  <c r="H35" i="16"/>
  <c r="H47" i="16"/>
  <c r="H80" i="8"/>
  <c r="H28" i="16"/>
  <c r="H40" i="16"/>
  <c r="H74" i="8"/>
  <c r="G34" i="16"/>
  <c r="G46" i="16"/>
  <c r="H67" i="8"/>
  <c r="G27" i="16"/>
  <c r="G39" i="16"/>
  <c r="H60" i="8"/>
  <c r="F32" i="16"/>
  <c r="F44" i="16"/>
  <c r="H41" i="8"/>
  <c r="D37" i="16"/>
  <c r="D49" i="16"/>
  <c r="H34" i="8"/>
  <c r="D30" i="16"/>
  <c r="D42" i="16"/>
  <c r="H44" i="8"/>
  <c r="E28" i="16"/>
  <c r="E40" i="16"/>
  <c r="H97" i="8"/>
  <c r="I33" i="16"/>
  <c r="I45" i="16"/>
  <c r="G128" i="8"/>
  <c r="B120" i="5"/>
  <c r="B121" i="5" s="1"/>
  <c r="D119" i="5"/>
  <c r="S65" i="22" s="1"/>
  <c r="F66" i="8"/>
  <c r="F30" i="8"/>
  <c r="F78" i="8"/>
  <c r="F42" i="8"/>
  <c r="F90" i="8"/>
  <c r="F102" i="8"/>
  <c r="T13" i="8"/>
  <c r="K10" i="16"/>
  <c r="O13" i="8"/>
  <c r="F10" i="16"/>
  <c r="P7" i="2"/>
  <c r="K9" i="16"/>
  <c r="M7" i="2"/>
  <c r="H9" i="16"/>
  <c r="K7" i="2"/>
  <c r="F9" i="16"/>
  <c r="J7" i="2"/>
  <c r="E9" i="16"/>
  <c r="J9" i="16"/>
  <c r="J11" i="16"/>
  <c r="J6" i="19"/>
  <c r="U6" i="1"/>
  <c r="I5" i="19"/>
  <c r="Q6" i="1"/>
  <c r="E5" i="19"/>
  <c r="K5" i="19"/>
  <c r="T6" i="1"/>
  <c r="H5" i="19"/>
  <c r="H14" i="19"/>
  <c r="F23" i="19"/>
  <c r="I42" i="19"/>
  <c r="H41" i="19"/>
  <c r="J43" i="19"/>
  <c r="U44" i="19"/>
  <c r="K44" i="19"/>
  <c r="V44" i="19"/>
  <c r="I35" i="19"/>
  <c r="I31" i="19"/>
  <c r="H40" i="19"/>
  <c r="I24" i="19"/>
  <c r="J34" i="19"/>
  <c r="F32" i="19"/>
  <c r="H33" i="19"/>
  <c r="H25" i="19"/>
  <c r="I22" i="19"/>
  <c r="J26" i="19"/>
  <c r="R44" i="19"/>
  <c r="T44" i="19"/>
  <c r="O44" i="19"/>
  <c r="S44" i="19"/>
  <c r="Q44" i="19"/>
  <c r="P44" i="19"/>
  <c r="N44" i="19"/>
  <c r="I11" i="16"/>
  <c r="G11" i="16"/>
  <c r="E11" i="16"/>
  <c r="S6" i="1"/>
  <c r="G5" i="19"/>
  <c r="R6" i="1"/>
  <c r="F5" i="19"/>
  <c r="F13" i="19"/>
  <c r="V6" i="1"/>
  <c r="J5" i="19"/>
  <c r="P6" i="1"/>
  <c r="D5" i="19"/>
  <c r="Q302" i="22"/>
  <c r="Q303" i="22"/>
  <c r="Q304" i="22"/>
  <c r="Q305" i="22"/>
  <c r="Q306" i="22"/>
  <c r="Q307" i="22"/>
  <c r="Q308" i="22"/>
  <c r="Q309" i="22"/>
  <c r="Q310" i="22"/>
  <c r="R299" i="22"/>
  <c r="R300" i="22"/>
  <c r="R301" i="22"/>
  <c r="R302" i="22"/>
  <c r="R303" i="22"/>
  <c r="R304" i="22"/>
  <c r="R305" i="22"/>
  <c r="R306" i="22"/>
  <c r="R307" i="22"/>
  <c r="Q388" i="22"/>
  <c r="Q389" i="22"/>
  <c r="Q390" i="22"/>
  <c r="Q391" i="22"/>
  <c r="Q392" i="22"/>
  <c r="Q393" i="22"/>
  <c r="Q394" i="22"/>
  <c r="Q395" i="22"/>
  <c r="Q396" i="22"/>
  <c r="R385" i="22"/>
  <c r="R386" i="22"/>
  <c r="R387" i="22"/>
  <c r="R388" i="22"/>
  <c r="R389" i="22"/>
  <c r="R390" i="22"/>
  <c r="R391" i="22"/>
  <c r="R392" i="22"/>
  <c r="R393" i="22"/>
  <c r="Q215" i="22"/>
  <c r="Q216" i="22"/>
  <c r="Q217" i="22"/>
  <c r="Q218" i="22"/>
  <c r="Q219" i="22"/>
  <c r="Q220" i="22"/>
  <c r="Q221" i="22"/>
  <c r="Q222" i="22"/>
  <c r="Q223" i="22"/>
  <c r="Q224" i="22"/>
  <c r="R213" i="22"/>
  <c r="R214" i="22"/>
  <c r="R215" i="22"/>
  <c r="R216" i="22"/>
  <c r="R217" i="22"/>
  <c r="R218" i="22"/>
  <c r="R219" i="22"/>
  <c r="R220" i="22"/>
  <c r="R221" i="22"/>
  <c r="D21" i="19"/>
  <c r="E21" i="19"/>
  <c r="F21" i="19"/>
  <c r="R322" i="22"/>
  <c r="R150" i="22"/>
  <c r="R236" i="22"/>
  <c r="S239" i="22"/>
  <c r="S325" i="22"/>
  <c r="S153" i="22"/>
  <c r="I14" i="19"/>
  <c r="L28" i="16"/>
  <c r="H122" i="8"/>
  <c r="K34" i="16"/>
  <c r="K46" i="16"/>
  <c r="B117" i="4"/>
  <c r="D116" i="4"/>
  <c r="S54" i="22" s="1"/>
  <c r="H11" i="16"/>
  <c r="G129" i="8"/>
  <c r="H115" i="8"/>
  <c r="K27" i="16"/>
  <c r="K39" i="16"/>
  <c r="C52" i="16"/>
  <c r="H123" i="8"/>
  <c r="K35" i="16"/>
  <c r="K47" i="16"/>
  <c r="H110" i="8"/>
  <c r="J34" i="16"/>
  <c r="J46" i="16"/>
  <c r="H21" i="8"/>
  <c r="C29" i="16"/>
  <c r="C41" i="16"/>
  <c r="H119" i="8"/>
  <c r="K31" i="16"/>
  <c r="K43" i="16"/>
  <c r="F11" i="16"/>
  <c r="D14" i="19"/>
  <c r="D36" i="19"/>
  <c r="E14" i="19"/>
  <c r="E13" i="19"/>
  <c r="K11" i="16"/>
  <c r="K26" i="19"/>
  <c r="V26" i="19"/>
  <c r="K34" i="19"/>
  <c r="V34" i="19"/>
  <c r="P34" i="19"/>
  <c r="I13" i="19"/>
  <c r="E15" i="19"/>
  <c r="H15" i="19"/>
  <c r="I15" i="19"/>
  <c r="H13" i="19"/>
  <c r="E12" i="16"/>
  <c r="T26" i="19"/>
  <c r="R26" i="19"/>
  <c r="F15" i="19"/>
  <c r="N43" i="19"/>
  <c r="K43" i="19"/>
  <c r="V43" i="19"/>
  <c r="Q34" i="19"/>
  <c r="T34" i="19"/>
  <c r="R43" i="19"/>
  <c r="P43" i="19"/>
  <c r="J42" i="19"/>
  <c r="J13" i="19"/>
  <c r="T43" i="19"/>
  <c r="O43" i="19"/>
  <c r="I41" i="19"/>
  <c r="S43" i="19"/>
  <c r="Q43" i="19"/>
  <c r="J35" i="19"/>
  <c r="G23" i="19"/>
  <c r="J31" i="19"/>
  <c r="U43" i="19"/>
  <c r="I40" i="19"/>
  <c r="I25" i="19"/>
  <c r="G32" i="19"/>
  <c r="U26" i="19"/>
  <c r="N26" i="19"/>
  <c r="I33" i="19"/>
  <c r="U34" i="19"/>
  <c r="N34" i="19"/>
  <c r="J24" i="19"/>
  <c r="R34" i="19"/>
  <c r="P26" i="19"/>
  <c r="O26" i="19"/>
  <c r="F14" i="19"/>
  <c r="S26" i="19"/>
  <c r="O34" i="19"/>
  <c r="Q26" i="19"/>
  <c r="S34" i="19"/>
  <c r="J22" i="19"/>
  <c r="G14" i="19"/>
  <c r="G15" i="19"/>
  <c r="D15" i="19"/>
  <c r="D45" i="19"/>
  <c r="D39" i="19"/>
  <c r="E39" i="19"/>
  <c r="F39" i="19"/>
  <c r="G39" i="19"/>
  <c r="D30" i="19"/>
  <c r="E30" i="19"/>
  <c r="F30" i="19"/>
  <c r="J14" i="19"/>
  <c r="J15" i="19"/>
  <c r="D49" i="19"/>
  <c r="E27" i="19"/>
  <c r="F27" i="19"/>
  <c r="G27" i="19"/>
  <c r="H27" i="19"/>
  <c r="L29" i="16"/>
  <c r="K6" i="19"/>
  <c r="K22" i="19"/>
  <c r="V22" i="19"/>
  <c r="B118" i="4"/>
  <c r="D117" i="4"/>
  <c r="S55" i="22" s="1"/>
  <c r="G130" i="8"/>
  <c r="C53" i="16"/>
  <c r="C54" i="16"/>
  <c r="C55" i="16"/>
  <c r="C56" i="16"/>
  <c r="C57" i="16"/>
  <c r="C58" i="16"/>
  <c r="C59" i="16"/>
  <c r="C60" i="16"/>
  <c r="C61" i="16"/>
  <c r="C62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L51" i="16"/>
  <c r="F12" i="16"/>
  <c r="G12" i="16"/>
  <c r="H12" i="16"/>
  <c r="I12" i="16"/>
  <c r="J12" i="16"/>
  <c r="K12" i="16"/>
  <c r="E36" i="19"/>
  <c r="F36" i="19"/>
  <c r="G36" i="19"/>
  <c r="H36" i="19"/>
  <c r="T35" i="19"/>
  <c r="T31" i="19"/>
  <c r="E45" i="19"/>
  <c r="F45" i="19"/>
  <c r="G45" i="19"/>
  <c r="I48" i="19"/>
  <c r="H48" i="19"/>
  <c r="F48" i="19"/>
  <c r="T24" i="19"/>
  <c r="J40" i="19"/>
  <c r="N31" i="19"/>
  <c r="S31" i="19"/>
  <c r="U31" i="19"/>
  <c r="P31" i="19"/>
  <c r="Q31" i="19"/>
  <c r="R31" i="19"/>
  <c r="O31" i="19"/>
  <c r="N42" i="19"/>
  <c r="U42" i="19"/>
  <c r="P42" i="19"/>
  <c r="Q42" i="19"/>
  <c r="S42" i="19"/>
  <c r="R42" i="19"/>
  <c r="O42" i="19"/>
  <c r="T42" i="19"/>
  <c r="H23" i="19"/>
  <c r="J41" i="19"/>
  <c r="G48" i="19"/>
  <c r="U35" i="19"/>
  <c r="K35" i="19"/>
  <c r="V35" i="19"/>
  <c r="R35" i="19"/>
  <c r="N35" i="19"/>
  <c r="P35" i="19"/>
  <c r="S35" i="19"/>
  <c r="Q35" i="19"/>
  <c r="O35" i="19"/>
  <c r="J48" i="19"/>
  <c r="U22" i="19"/>
  <c r="N22" i="19"/>
  <c r="P22" i="19"/>
  <c r="O22" i="19"/>
  <c r="Q22" i="19"/>
  <c r="R22" i="19"/>
  <c r="S22" i="19"/>
  <c r="T22" i="19"/>
  <c r="J25" i="19"/>
  <c r="U24" i="19"/>
  <c r="N24" i="19"/>
  <c r="O24" i="19"/>
  <c r="P24" i="19"/>
  <c r="R24" i="19"/>
  <c r="Q24" i="19"/>
  <c r="S24" i="19"/>
  <c r="H32" i="19"/>
  <c r="J33" i="19"/>
  <c r="H39" i="19"/>
  <c r="G30" i="19"/>
  <c r="L30" i="16"/>
  <c r="K31" i="19"/>
  <c r="V31" i="19"/>
  <c r="B119" i="4"/>
  <c r="B120" i="4" s="1"/>
  <c r="D118" i="4"/>
  <c r="S56" i="22" s="1"/>
  <c r="G131" i="8"/>
  <c r="T41" i="19"/>
  <c r="K25" i="19"/>
  <c r="V25" i="19"/>
  <c r="E49" i="19"/>
  <c r="N40" i="19"/>
  <c r="K40" i="19"/>
  <c r="V40" i="19"/>
  <c r="P40" i="19"/>
  <c r="O40" i="19"/>
  <c r="Q40" i="19"/>
  <c r="R40" i="19"/>
  <c r="U40" i="19"/>
  <c r="S40" i="19"/>
  <c r="T33" i="19"/>
  <c r="K41" i="19"/>
  <c r="V41" i="19"/>
  <c r="Q41" i="19"/>
  <c r="P41" i="19"/>
  <c r="U41" i="19"/>
  <c r="O41" i="19"/>
  <c r="R41" i="19"/>
  <c r="N41" i="19"/>
  <c r="S41" i="19"/>
  <c r="T40" i="19"/>
  <c r="I23" i="19"/>
  <c r="I32" i="19"/>
  <c r="N25" i="19"/>
  <c r="U25" i="19"/>
  <c r="R25" i="19"/>
  <c r="P25" i="19"/>
  <c r="Q25" i="19"/>
  <c r="O25" i="19"/>
  <c r="S25" i="19"/>
  <c r="T25" i="19"/>
  <c r="N33" i="19"/>
  <c r="U33" i="19"/>
  <c r="P33" i="19"/>
  <c r="R33" i="19"/>
  <c r="O33" i="19"/>
  <c r="Q33" i="19"/>
  <c r="S33" i="19"/>
  <c r="H21" i="19"/>
  <c r="I21" i="19"/>
  <c r="H45" i="19"/>
  <c r="I36" i="19"/>
  <c r="J36" i="19"/>
  <c r="I39" i="19"/>
  <c r="I27" i="19"/>
  <c r="H30" i="19"/>
  <c r="F49" i="19"/>
  <c r="L31" i="16"/>
  <c r="G132" i="8"/>
  <c r="J23" i="19"/>
  <c r="J32" i="19"/>
  <c r="J39" i="19"/>
  <c r="I30" i="19"/>
  <c r="J27" i="19"/>
  <c r="I45" i="19"/>
  <c r="G49" i="19"/>
  <c r="L32" i="16"/>
  <c r="J21" i="19"/>
  <c r="T21" i="19"/>
  <c r="G133" i="8"/>
  <c r="K32" i="19"/>
  <c r="V32" i="19"/>
  <c r="K21" i="19"/>
  <c r="V21" i="19" s="1"/>
  <c r="K39" i="19"/>
  <c r="V39" i="19" s="1"/>
  <c r="N27" i="19"/>
  <c r="O27" i="19"/>
  <c r="K23" i="19"/>
  <c r="V23" i="19"/>
  <c r="P23" i="19"/>
  <c r="N23" i="19"/>
  <c r="O23" i="19"/>
  <c r="U23" i="19"/>
  <c r="Q23" i="19"/>
  <c r="R23" i="19"/>
  <c r="S23" i="19"/>
  <c r="T23" i="19"/>
  <c r="N32" i="19"/>
  <c r="U32" i="19"/>
  <c r="P32" i="19"/>
  <c r="O32" i="19"/>
  <c r="Q32" i="19"/>
  <c r="R32" i="19"/>
  <c r="S32" i="19"/>
  <c r="T32" i="19"/>
  <c r="T27" i="19"/>
  <c r="N36" i="19"/>
  <c r="U36" i="19"/>
  <c r="O36" i="19"/>
  <c r="Q36" i="19"/>
  <c r="P36" i="19"/>
  <c r="R36" i="19"/>
  <c r="S36" i="19"/>
  <c r="U39" i="19"/>
  <c r="O39" i="19"/>
  <c r="N39" i="19"/>
  <c r="P39" i="19"/>
  <c r="Q39" i="19"/>
  <c r="R39" i="19"/>
  <c r="S39" i="19"/>
  <c r="J30" i="19"/>
  <c r="U27" i="19"/>
  <c r="P27" i="19"/>
  <c r="Q27" i="19"/>
  <c r="R27" i="19"/>
  <c r="S27" i="19"/>
  <c r="J45" i="19"/>
  <c r="T36" i="19"/>
  <c r="T39" i="19"/>
  <c r="H49" i="19"/>
  <c r="U21" i="19"/>
  <c r="N21" i="19"/>
  <c r="L33" i="16"/>
  <c r="G134" i="8"/>
  <c r="K30" i="19"/>
  <c r="V30" i="19"/>
  <c r="T45" i="19"/>
  <c r="T30" i="19"/>
  <c r="O21" i="19"/>
  <c r="P21" i="19"/>
  <c r="Q21" i="19"/>
  <c r="R21" i="19"/>
  <c r="S21" i="19"/>
  <c r="U45" i="19"/>
  <c r="N45" i="19"/>
  <c r="O45" i="19"/>
  <c r="Q45" i="19"/>
  <c r="P45" i="19"/>
  <c r="R45" i="19"/>
  <c r="S45" i="19"/>
  <c r="U30" i="19"/>
  <c r="N30" i="19"/>
  <c r="O30" i="19"/>
  <c r="P30" i="19"/>
  <c r="Q30" i="19"/>
  <c r="R30" i="19"/>
  <c r="S30" i="19"/>
  <c r="I49" i="19"/>
  <c r="L34" i="16"/>
  <c r="G135" i="8"/>
  <c r="J49" i="19"/>
  <c r="T48" i="19"/>
  <c r="L35" i="16"/>
  <c r="G136" i="8"/>
  <c r="N48" i="19"/>
  <c r="U48" i="19"/>
  <c r="W48" i="19"/>
  <c r="P48" i="19"/>
  <c r="Q48" i="19"/>
  <c r="R48" i="19"/>
  <c r="S48" i="19"/>
  <c r="O48" i="19"/>
  <c r="L36" i="16"/>
  <c r="G138" i="8"/>
  <c r="G137" i="8"/>
  <c r="L37" i="16"/>
  <c r="L38" i="16"/>
  <c r="H4" i="21"/>
  <c r="H114" i="3"/>
  <c r="S251" i="22"/>
  <c r="C117" i="3"/>
  <c r="H117" i="3" s="1"/>
  <c r="S42" i="22" s="1"/>
  <c r="C118" i="3"/>
  <c r="C119" i="3"/>
  <c r="H119" i="3" s="1"/>
  <c r="S44" i="22" s="1"/>
  <c r="H118" i="3"/>
  <c r="S43" i="22"/>
  <c r="B120" i="7" l="1"/>
  <c r="D119" i="7"/>
  <c r="S93" i="22" s="1"/>
  <c r="S202" i="22"/>
  <c r="S203" i="22" s="1"/>
  <c r="S204" i="22" s="1"/>
  <c r="S205" i="22" s="1"/>
  <c r="S288" i="22"/>
  <c r="S289" i="22" s="1"/>
  <c r="S290" i="22" s="1"/>
  <c r="S291" i="22" s="1"/>
  <c r="S374" i="22"/>
  <c r="S375" i="22" s="1"/>
  <c r="S376" i="22" s="1"/>
  <c r="S377" i="22" s="1"/>
  <c r="D118" i="7"/>
  <c r="S92" i="22" s="1"/>
  <c r="B118" i="6"/>
  <c r="D117" i="6"/>
  <c r="S79" i="22" s="1"/>
  <c r="S190" i="22"/>
  <c r="S191" i="22" s="1"/>
  <c r="S276" i="22"/>
  <c r="S277" i="22" s="1"/>
  <c r="S362" i="22"/>
  <c r="S363" i="22" s="1"/>
  <c r="D116" i="6"/>
  <c r="S78" i="22" s="1"/>
  <c r="B122" i="5"/>
  <c r="D121" i="5"/>
  <c r="S67" i="22" s="1"/>
  <c r="D120" i="5"/>
  <c r="S66" i="22" s="1"/>
  <c r="S178" i="22"/>
  <c r="S179" i="22" s="1"/>
  <c r="S264" i="22"/>
  <c r="S265" i="22" s="1"/>
  <c r="S350" i="22"/>
  <c r="S351" i="22" s="1"/>
  <c r="S339" i="22"/>
  <c r="S340" i="22" s="1"/>
  <c r="S341" i="22" s="1"/>
  <c r="S342" i="22" s="1"/>
  <c r="B121" i="4"/>
  <c r="D120" i="4"/>
  <c r="S58" i="22" s="1"/>
  <c r="D119" i="4"/>
  <c r="S57" i="22" s="1"/>
  <c r="C120" i="3"/>
  <c r="H116" i="3"/>
  <c r="S41" i="22" s="1"/>
  <c r="S253" i="22" s="1"/>
  <c r="S254" i="22" s="1"/>
  <c r="S255" i="22" s="1"/>
  <c r="S256" i="22" s="1"/>
  <c r="F118" i="3"/>
  <c r="S31" i="22" s="1"/>
  <c r="B119" i="3"/>
  <c r="S167" i="22"/>
  <c r="S168" i="22" s="1"/>
  <c r="C133" i="8"/>
  <c r="B117" i="2"/>
  <c r="S16" i="22"/>
  <c r="L52" i="16"/>
  <c r="L53" i="16" s="1"/>
  <c r="K112" i="1"/>
  <c r="R13" i="22" s="1"/>
  <c r="R109" i="22"/>
  <c r="R133" i="22"/>
  <c r="R394" i="22" s="1"/>
  <c r="S378" i="22" l="1"/>
  <c r="S379" i="22"/>
  <c r="B121" i="7"/>
  <c r="D120" i="7"/>
  <c r="S94" i="22" s="1"/>
  <c r="S292" i="22"/>
  <c r="S293" i="22" s="1"/>
  <c r="S206" i="22"/>
  <c r="S207" i="22" s="1"/>
  <c r="S278" i="22"/>
  <c r="S279" i="22" s="1"/>
  <c r="B119" i="6"/>
  <c r="D118" i="6"/>
  <c r="S80" i="22" s="1"/>
  <c r="S364" i="22"/>
  <c r="S365" i="22" s="1"/>
  <c r="S192" i="22"/>
  <c r="S193" i="22" s="1"/>
  <c r="D122" i="5"/>
  <c r="S68" i="22" s="1"/>
  <c r="B123" i="5"/>
  <c r="S266" i="22"/>
  <c r="S267" i="22" s="1"/>
  <c r="S180" i="22"/>
  <c r="S181" i="22" s="1"/>
  <c r="S352" i="22"/>
  <c r="S353" i="22" s="1"/>
  <c r="S343" i="22"/>
  <c r="S344" i="22" s="1"/>
  <c r="B122" i="4"/>
  <c r="D121" i="4"/>
  <c r="S59" i="22" s="1"/>
  <c r="C121" i="3"/>
  <c r="H120" i="3"/>
  <c r="S45" i="22" s="1"/>
  <c r="S257" i="22" s="1"/>
  <c r="S169" i="22"/>
  <c r="B120" i="3"/>
  <c r="F119" i="3"/>
  <c r="S32" i="22" s="1"/>
  <c r="D133" i="8"/>
  <c r="C134" i="8"/>
  <c r="D117" i="2"/>
  <c r="L18" i="16" s="1"/>
  <c r="L42" i="16" s="1"/>
  <c r="S18" i="22" s="1"/>
  <c r="B118" i="2"/>
  <c r="L54" i="16"/>
  <c r="S154" i="22"/>
  <c r="S155" i="22" s="1"/>
  <c r="S156" i="22" s="1"/>
  <c r="S240" i="22"/>
  <c r="S241" i="22" s="1"/>
  <c r="S242" i="22" s="1"/>
  <c r="S326" i="22"/>
  <c r="S327" i="22" s="1"/>
  <c r="S328" i="22" s="1"/>
  <c r="R122" i="22"/>
  <c r="R309" i="22" s="1"/>
  <c r="R134" i="22"/>
  <c r="R395" i="22" s="1"/>
  <c r="R323" i="22"/>
  <c r="R237" i="22"/>
  <c r="R151" i="22"/>
  <c r="R110" i="22"/>
  <c r="R222" i="22"/>
  <c r="R408" i="22"/>
  <c r="R420" i="22" s="1"/>
  <c r="K113" i="1"/>
  <c r="R14" i="22" s="1"/>
  <c r="S380" i="22" l="1"/>
  <c r="D121" i="7"/>
  <c r="S95" i="22" s="1"/>
  <c r="B122" i="7"/>
  <c r="S208" i="22"/>
  <c r="S294" i="22"/>
  <c r="S280" i="22"/>
  <c r="S194" i="22"/>
  <c r="S366" i="22"/>
  <c r="D119" i="6"/>
  <c r="S81" i="22" s="1"/>
  <c r="S281" i="22" s="1"/>
  <c r="B120" i="6"/>
  <c r="S354" i="22"/>
  <c r="D123" i="5"/>
  <c r="S69" i="22" s="1"/>
  <c r="B124" i="5"/>
  <c r="S182" i="22"/>
  <c r="S268" i="22"/>
  <c r="S269" i="22" s="1"/>
  <c r="S345" i="22"/>
  <c r="B123" i="4"/>
  <c r="D122" i="4"/>
  <c r="S60" i="22" s="1"/>
  <c r="S258" i="22"/>
  <c r="H121" i="3"/>
  <c r="S46" i="22" s="1"/>
  <c r="C122" i="3"/>
  <c r="B121" i="3"/>
  <c r="F120" i="3"/>
  <c r="S33" i="22" s="1"/>
  <c r="S170" i="22"/>
  <c r="C135" i="8"/>
  <c r="D134" i="8"/>
  <c r="B119" i="2"/>
  <c r="D118" i="2"/>
  <c r="L19" i="16" s="1"/>
  <c r="L43" i="16" s="1"/>
  <c r="S19" i="22" s="1"/>
  <c r="S157" i="22" s="1"/>
  <c r="R223" i="22"/>
  <c r="R123" i="22"/>
  <c r="R310" i="22" s="1"/>
  <c r="R135" i="22"/>
  <c r="R396" i="22" s="1"/>
  <c r="R111" i="22"/>
  <c r="R409" i="22"/>
  <c r="R421" i="22" s="1"/>
  <c r="R324" i="22"/>
  <c r="R152" i="22"/>
  <c r="K114" i="1"/>
  <c r="S3" i="22" s="1"/>
  <c r="J115" i="1"/>
  <c r="J116" i="1" s="1"/>
  <c r="R238" i="22"/>
  <c r="S381" i="22" l="1"/>
  <c r="B123" i="7"/>
  <c r="D122" i="7"/>
  <c r="S96" i="22" s="1"/>
  <c r="S209" i="22"/>
  <c r="S295" i="22"/>
  <c r="S367" i="22"/>
  <c r="D120" i="6"/>
  <c r="S82" i="22" s="1"/>
  <c r="S282" i="22" s="1"/>
  <c r="B121" i="6"/>
  <c r="S195" i="22"/>
  <c r="S183" i="22"/>
  <c r="B125" i="5"/>
  <c r="D124" i="5"/>
  <c r="S70" i="22" s="1"/>
  <c r="S270" i="22" s="1"/>
  <c r="S355" i="22"/>
  <c r="S346" i="22"/>
  <c r="D123" i="4"/>
  <c r="S61" i="22" s="1"/>
  <c r="B124" i="4"/>
  <c r="D124" i="4" s="1"/>
  <c r="S62" i="22" s="1"/>
  <c r="C124" i="4"/>
  <c r="R8" i="4" s="1"/>
  <c r="R9" i="4" s="1"/>
  <c r="H122" i="3"/>
  <c r="S47" i="22" s="1"/>
  <c r="S259" i="22" s="1"/>
  <c r="C123" i="3"/>
  <c r="F121" i="3"/>
  <c r="S34" i="22" s="1"/>
  <c r="B122" i="3"/>
  <c r="S171" i="22"/>
  <c r="S172" i="22" s="1"/>
  <c r="D135" i="8"/>
  <c r="C136" i="8"/>
  <c r="B120" i="2"/>
  <c r="D119" i="2"/>
  <c r="L20" i="16" s="1"/>
  <c r="L44" i="16" s="1"/>
  <c r="S20" i="22" s="1"/>
  <c r="S158" i="22" s="1"/>
  <c r="S329" i="22"/>
  <c r="S243" i="22"/>
  <c r="L55" i="16"/>
  <c r="L56" i="16" s="1"/>
  <c r="S141" i="22"/>
  <c r="S313" i="22"/>
  <c r="S227" i="22"/>
  <c r="R410" i="22"/>
  <c r="R422" i="22" s="1"/>
  <c r="K115" i="1"/>
  <c r="S4" i="22" s="1"/>
  <c r="R224" i="22"/>
  <c r="S112" i="22"/>
  <c r="S299" i="22" s="1"/>
  <c r="S124" i="22"/>
  <c r="S385" i="22" s="1"/>
  <c r="S100" i="22"/>
  <c r="S382" i="22" l="1"/>
  <c r="S296" i="22"/>
  <c r="B124" i="7"/>
  <c r="D124" i="7" s="1"/>
  <c r="S98" i="22" s="1"/>
  <c r="D123" i="7"/>
  <c r="S97" i="22" s="1"/>
  <c r="S383" i="22" s="1"/>
  <c r="S210" i="22"/>
  <c r="B122" i="6"/>
  <c r="D121" i="6"/>
  <c r="S83" i="22" s="1"/>
  <c r="S283" i="22" s="1"/>
  <c r="S196" i="22"/>
  <c r="S368" i="22"/>
  <c r="S271" i="22"/>
  <c r="S356" i="22"/>
  <c r="D125" i="5"/>
  <c r="S71" i="22" s="1"/>
  <c r="B126" i="5"/>
  <c r="S184" i="22"/>
  <c r="S185" i="22" s="1"/>
  <c r="S347" i="22"/>
  <c r="S348" i="22" s="1"/>
  <c r="H123" i="3"/>
  <c r="S48" i="22" s="1"/>
  <c r="S260" i="22" s="1"/>
  <c r="C124" i="3"/>
  <c r="B123" i="3"/>
  <c r="F122" i="3"/>
  <c r="S35" i="22" s="1"/>
  <c r="S173" i="22" s="1"/>
  <c r="C137" i="8"/>
  <c r="D136" i="8"/>
  <c r="S244" i="22"/>
  <c r="S330" i="22"/>
  <c r="B121" i="2"/>
  <c r="D120" i="2"/>
  <c r="L21" i="16" s="1"/>
  <c r="L45" i="16" s="1"/>
  <c r="S21" i="22" s="1"/>
  <c r="S159" i="22" s="1"/>
  <c r="S314" i="22"/>
  <c r="I4" i="21"/>
  <c r="J4" i="21" s="1"/>
  <c r="F5" i="20" s="1"/>
  <c r="S228" i="22"/>
  <c r="S399" i="22"/>
  <c r="S411" i="22" s="1"/>
  <c r="S142" i="22"/>
  <c r="S213" i="22"/>
  <c r="K116" i="1"/>
  <c r="S5" i="22" s="1"/>
  <c r="J117" i="1"/>
  <c r="S113" i="22"/>
  <c r="S300" i="22" s="1"/>
  <c r="S125" i="22"/>
  <c r="S386" i="22" s="1"/>
  <c r="S101" i="22"/>
  <c r="S211" i="22" l="1"/>
  <c r="S297" i="22"/>
  <c r="S298" i="22"/>
  <c r="S384" i="22"/>
  <c r="S212" i="22"/>
  <c r="C124" i="7"/>
  <c r="Q5" i="7" s="1"/>
  <c r="Q6" i="7" s="1"/>
  <c r="S369" i="22"/>
  <c r="S197" i="22"/>
  <c r="B123" i="6"/>
  <c r="D122" i="6"/>
  <c r="S84" i="22" s="1"/>
  <c r="S198" i="22" s="1"/>
  <c r="B127" i="5"/>
  <c r="D126" i="5"/>
  <c r="S72" i="22" s="1"/>
  <c r="S186" i="22" s="1"/>
  <c r="S357" i="22"/>
  <c r="S261" i="22"/>
  <c r="H124" i="3"/>
  <c r="S49" i="22" s="1"/>
  <c r="C125" i="3"/>
  <c r="H125" i="3" s="1"/>
  <c r="S50" i="22" s="1"/>
  <c r="E125" i="3"/>
  <c r="U7" i="3" s="1"/>
  <c r="U9" i="3" s="1"/>
  <c r="F123" i="3"/>
  <c r="S36" i="22" s="1"/>
  <c r="S174" i="22" s="1"/>
  <c r="B124" i="3"/>
  <c r="D125" i="3"/>
  <c r="U6" i="3" s="1"/>
  <c r="U8" i="3" s="1"/>
  <c r="C138" i="8"/>
  <c r="D138" i="8" s="1"/>
  <c r="D137" i="8"/>
  <c r="L57" i="16"/>
  <c r="L58" i="16" s="1"/>
  <c r="S331" i="22"/>
  <c r="S245" i="22"/>
  <c r="D121" i="2"/>
  <c r="L22" i="16" s="1"/>
  <c r="L46" i="16" s="1"/>
  <c r="S22" i="22" s="1"/>
  <c r="S160" i="22" s="1"/>
  <c r="B122" i="2"/>
  <c r="S143" i="22"/>
  <c r="T143" i="22" s="1"/>
  <c r="S400" i="22"/>
  <c r="S412" i="22" s="1"/>
  <c r="S229" i="22"/>
  <c r="T229" i="22" s="1"/>
  <c r="F13" i="20"/>
  <c r="G13" i="20" s="1"/>
  <c r="F7" i="20"/>
  <c r="G7" i="20" s="1"/>
  <c r="F14" i="20"/>
  <c r="G14" i="20" s="1"/>
  <c r="F6" i="20"/>
  <c r="G6" i="20" s="1"/>
  <c r="F12" i="20"/>
  <c r="G12" i="20" s="1"/>
  <c r="F10" i="20"/>
  <c r="G10" i="20" s="1"/>
  <c r="F9" i="20"/>
  <c r="G9" i="20" s="1"/>
  <c r="F11" i="20"/>
  <c r="G11" i="20" s="1"/>
  <c r="F8" i="20"/>
  <c r="G8" i="20" s="1"/>
  <c r="F15" i="20"/>
  <c r="G15" i="20" s="1"/>
  <c r="S114" i="22"/>
  <c r="S301" i="22" s="1"/>
  <c r="T301" i="22" s="1"/>
  <c r="S126" i="22"/>
  <c r="S387" i="22" s="1"/>
  <c r="T387" i="22" s="1"/>
  <c r="S102" i="22"/>
  <c r="S315" i="22"/>
  <c r="T315" i="22" s="1"/>
  <c r="K117" i="1"/>
  <c r="S6" i="22" s="1"/>
  <c r="S230" i="22" s="1"/>
  <c r="J118" i="1"/>
  <c r="S214" i="22"/>
  <c r="S370" i="22" l="1"/>
  <c r="S284" i="22"/>
  <c r="B124" i="6"/>
  <c r="D124" i="6" s="1"/>
  <c r="S86" i="22" s="1"/>
  <c r="D123" i="6"/>
  <c r="S85" i="22" s="1"/>
  <c r="S199" i="22" s="1"/>
  <c r="C124" i="6"/>
  <c r="R5" i="6" s="1"/>
  <c r="R6" i="6" s="1"/>
  <c r="S358" i="22"/>
  <c r="S272" i="22"/>
  <c r="B128" i="5"/>
  <c r="D128" i="5" s="1"/>
  <c r="S74" i="22" s="1"/>
  <c r="D127" i="5"/>
  <c r="S73" i="22" s="1"/>
  <c r="S273" i="22" s="1"/>
  <c r="S274" i="22" s="1"/>
  <c r="C128" i="5"/>
  <c r="Q5" i="5" s="1"/>
  <c r="Q6" i="5" s="1"/>
  <c r="K10" i="19" s="1"/>
  <c r="S262" i="22"/>
  <c r="S175" i="22"/>
  <c r="S176" i="22" s="1"/>
  <c r="F124" i="3"/>
  <c r="S37" i="22" s="1"/>
  <c r="B125" i="3"/>
  <c r="F125" i="3" s="1"/>
  <c r="S38" i="22" s="1"/>
  <c r="B123" i="2"/>
  <c r="D122" i="2"/>
  <c r="L23" i="16" s="1"/>
  <c r="L47" i="16" s="1"/>
  <c r="S23" i="22" s="1"/>
  <c r="S161" i="22" s="1"/>
  <c r="S246" i="22"/>
  <c r="S332" i="22"/>
  <c r="S215" i="22"/>
  <c r="T215" i="22" s="1"/>
  <c r="M7" i="20"/>
  <c r="H7" i="20"/>
  <c r="H13" i="20"/>
  <c r="M13" i="20"/>
  <c r="H15" i="20"/>
  <c r="M15" i="20"/>
  <c r="J119" i="1"/>
  <c r="K118" i="1"/>
  <c r="S7" i="22" s="1"/>
  <c r="M11" i="20"/>
  <c r="H11" i="20"/>
  <c r="S144" i="22"/>
  <c r="H9" i="20"/>
  <c r="M9" i="20"/>
  <c r="M8" i="20"/>
  <c r="H8" i="20"/>
  <c r="S316" i="22"/>
  <c r="M10" i="20"/>
  <c r="H10" i="20"/>
  <c r="M14" i="20"/>
  <c r="H14" i="20"/>
  <c r="S401" i="22"/>
  <c r="S413" i="22" s="1"/>
  <c r="M12" i="20"/>
  <c r="H12" i="20"/>
  <c r="S127" i="22"/>
  <c r="S388" i="22" s="1"/>
  <c r="S103" i="22"/>
  <c r="S115" i="22"/>
  <c r="S302" i="22" s="1"/>
  <c r="M6" i="20"/>
  <c r="H6" i="20"/>
  <c r="S200" i="22" l="1"/>
  <c r="S285" i="22"/>
  <c r="S286" i="22" s="1"/>
  <c r="S371" i="22"/>
  <c r="S372" i="22" s="1"/>
  <c r="S187" i="22"/>
  <c r="S188" i="22" s="1"/>
  <c r="K24" i="19"/>
  <c r="V24" i="19" s="1"/>
  <c r="K13" i="19"/>
  <c r="K14" i="19"/>
  <c r="K36" i="19" s="1"/>
  <c r="V36" i="19" s="1"/>
  <c r="K15" i="19"/>
  <c r="K45" i="19" s="1"/>
  <c r="V45" i="19" s="1"/>
  <c r="K42" i="19"/>
  <c r="V42" i="19" s="1"/>
  <c r="K33" i="19"/>
  <c r="V33" i="19" s="1"/>
  <c r="S359" i="22"/>
  <c r="S360" i="22" s="1"/>
  <c r="S333" i="22"/>
  <c r="S247" i="22"/>
  <c r="D123" i="2"/>
  <c r="L24" i="16" s="1"/>
  <c r="L48" i="16" s="1"/>
  <c r="S24" i="22" s="1"/>
  <c r="S162" i="22" s="1"/>
  <c r="B124" i="2"/>
  <c r="L59" i="16"/>
  <c r="S216" i="22"/>
  <c r="S145" i="22"/>
  <c r="S317" i="22"/>
  <c r="H16" i="20"/>
  <c r="H17" i="20" s="1"/>
  <c r="H18" i="20"/>
  <c r="S402" i="22"/>
  <c r="S414" i="22" s="1"/>
  <c r="S104" i="22"/>
  <c r="S116" i="22"/>
  <c r="S303" i="22" s="1"/>
  <c r="S128" i="22"/>
  <c r="S389" i="22" s="1"/>
  <c r="K119" i="1"/>
  <c r="S8" i="22" s="1"/>
  <c r="J120" i="1"/>
  <c r="I5" i="21"/>
  <c r="J5" i="21" s="1"/>
  <c r="S5" i="20" s="1"/>
  <c r="S231" i="22"/>
  <c r="S232" i="22" l="1"/>
  <c r="K27" i="19"/>
  <c r="V27" i="19" s="1"/>
  <c r="K48" i="19"/>
  <c r="K49" i="19" s="1"/>
  <c r="V48" i="19" s="1"/>
  <c r="S334" i="22"/>
  <c r="S335" i="22" s="1"/>
  <c r="S336" i="22" s="1"/>
  <c r="L60" i="16"/>
  <c r="L61" i="16" s="1"/>
  <c r="L62" i="16" s="1"/>
  <c r="D124" i="2"/>
  <c r="L25" i="16" s="1"/>
  <c r="L49" i="16" s="1"/>
  <c r="S25" i="22" s="1"/>
  <c r="S163" i="22" s="1"/>
  <c r="B125" i="2"/>
  <c r="D125" i="2" s="1"/>
  <c r="L26" i="16" s="1"/>
  <c r="L50" i="16" s="1"/>
  <c r="S26" i="22" s="1"/>
  <c r="S248" i="22"/>
  <c r="S318" i="22"/>
  <c r="S217" i="22"/>
  <c r="S6" i="20"/>
  <c r="T6" i="20" s="1"/>
  <c r="S9" i="20"/>
  <c r="T9" i="20" s="1"/>
  <c r="S12" i="20"/>
  <c r="T12" i="20" s="1"/>
  <c r="S15" i="20"/>
  <c r="T15" i="20" s="1"/>
  <c r="S7" i="20"/>
  <c r="T7" i="20" s="1"/>
  <c r="S10" i="20"/>
  <c r="T10" i="20" s="1"/>
  <c r="S14" i="20"/>
  <c r="T14" i="20" s="1"/>
  <c r="S11" i="20"/>
  <c r="T11" i="20" s="1"/>
  <c r="S8" i="20"/>
  <c r="T8" i="20" s="1"/>
  <c r="S13" i="20"/>
  <c r="T13" i="20" s="1"/>
  <c r="K120" i="1"/>
  <c r="S9" i="22" s="1"/>
  <c r="J121" i="1"/>
  <c r="S129" i="22"/>
  <c r="S390" i="22" s="1"/>
  <c r="S105" i="22"/>
  <c r="S117" i="22"/>
  <c r="S304" i="22" s="1"/>
  <c r="S146" i="22"/>
  <c r="S403" i="22"/>
  <c r="S415" i="22" s="1"/>
  <c r="S249" i="22" l="1"/>
  <c r="S250" i="22" s="1"/>
  <c r="S164" i="22"/>
  <c r="S218" i="22"/>
  <c r="S130" i="22"/>
  <c r="S391" i="22" s="1"/>
  <c r="S106" i="22"/>
  <c r="S118" i="22"/>
  <c r="S305" i="22" s="1"/>
  <c r="Z12" i="20"/>
  <c r="U12" i="20"/>
  <c r="Z13" i="20"/>
  <c r="U13" i="20"/>
  <c r="U9" i="20"/>
  <c r="Z9" i="20"/>
  <c r="U8" i="20"/>
  <c r="Z8" i="20"/>
  <c r="U6" i="20"/>
  <c r="Z6" i="20"/>
  <c r="U11" i="20"/>
  <c r="Z11" i="20"/>
  <c r="S404" i="22"/>
  <c r="S416" i="22" s="1"/>
  <c r="U14" i="20"/>
  <c r="Z14" i="20"/>
  <c r="S319" i="22"/>
  <c r="J122" i="1"/>
  <c r="K121" i="1"/>
  <c r="S10" i="22" s="1"/>
  <c r="S147" i="22"/>
  <c r="Z10" i="20"/>
  <c r="U10" i="20"/>
  <c r="Z15" i="20"/>
  <c r="U15" i="20"/>
  <c r="S233" i="22"/>
  <c r="U7" i="20"/>
  <c r="Z7" i="20"/>
  <c r="U17" i="20" l="1"/>
  <c r="S148" i="22"/>
  <c r="S234" i="22"/>
  <c r="S320" i="22"/>
  <c r="S405" i="22"/>
  <c r="S417" i="22" s="1"/>
  <c r="U18" i="20"/>
  <c r="U16" i="20"/>
  <c r="K122" i="1"/>
  <c r="S11" i="22" s="1"/>
  <c r="J123" i="1"/>
  <c r="S119" i="22"/>
  <c r="S306" i="22" s="1"/>
  <c r="S131" i="22"/>
  <c r="S392" i="22" s="1"/>
  <c r="S107" i="22"/>
  <c r="S219" i="22"/>
  <c r="S149" i="22" l="1"/>
  <c r="S321" i="22"/>
  <c r="S235" i="22"/>
  <c r="S406" i="22"/>
  <c r="S418" i="22" s="1"/>
  <c r="S220" i="22"/>
  <c r="K123" i="1"/>
  <c r="S12" i="22" s="1"/>
  <c r="J124" i="1"/>
  <c r="S108" i="22"/>
  <c r="S132" i="22"/>
  <c r="S393" i="22" s="1"/>
  <c r="S120" i="22"/>
  <c r="S307" i="22" s="1"/>
  <c r="S322" i="22" l="1"/>
  <c r="S221" i="22"/>
  <c r="S121" i="22"/>
  <c r="S308" i="22" s="1"/>
  <c r="S133" i="22"/>
  <c r="S394" i="22" s="1"/>
  <c r="S109" i="22"/>
  <c r="S407" i="22"/>
  <c r="S419" i="22" s="1"/>
  <c r="S150" i="22"/>
  <c r="S236" i="22"/>
  <c r="K124" i="1"/>
  <c r="S13" i="22" s="1"/>
  <c r="J125" i="1"/>
  <c r="K125" i="1" s="1"/>
  <c r="S14" i="22" s="1"/>
  <c r="S408" i="22" l="1"/>
  <c r="S420" i="22" s="1"/>
  <c r="S123" i="22"/>
  <c r="S111" i="22"/>
  <c r="S135" i="22"/>
  <c r="S122" i="22"/>
  <c r="S309" i="22" s="1"/>
  <c r="S110" i="22"/>
  <c r="S134" i="22"/>
  <c r="S395" i="22" s="1"/>
  <c r="S396" i="22" s="1"/>
  <c r="S237" i="22"/>
  <c r="S238" i="22" s="1"/>
  <c r="S323" i="22"/>
  <c r="S324" i="22" s="1"/>
  <c r="S222" i="22"/>
  <c r="S151" i="22"/>
  <c r="S152" i="22" s="1"/>
  <c r="S310" i="22" l="1"/>
  <c r="S409" i="22"/>
  <c r="S421" i="22" s="1"/>
  <c r="S410" i="22"/>
  <c r="S223" i="22"/>
  <c r="S224" i="22" s="1"/>
  <c r="S422" i="22" l="1"/>
</calcChain>
</file>

<file path=xl/sharedStrings.xml><?xml version="1.0" encoding="utf-8"?>
<sst xmlns="http://schemas.openxmlformats.org/spreadsheetml/2006/main" count="1975" uniqueCount="338">
  <si>
    <t>07251: Arbeidskraftkostnadsindeks (2016=100), etter kvartal, statistikkvariabel og næring (SN2007)</t>
  </si>
  <si>
    <t>https://www.ssb.no/statbank/table/07251/</t>
  </si>
  <si>
    <t>Indeks for totale arbeidskraftkostnader</t>
  </si>
  <si>
    <t>49-53b Transport og lagring</t>
  </si>
  <si>
    <t>År</t>
  </si>
  <si>
    <t>Kvartal</t>
  </si>
  <si>
    <t>2016=100</t>
  </si>
  <si>
    <t>AKI, Årlig</t>
  </si>
  <si>
    <t>Prisrelativer</t>
  </si>
  <si>
    <t>2020=100</t>
  </si>
  <si>
    <t>Måned</t>
  </si>
  <si>
    <t>Månedsverdi</t>
  </si>
  <si>
    <t>AKI, årlig gjennomsnitt</t>
  </si>
  <si>
    <t>2015K1</t>
  </si>
  <si>
    <t>2015M01</t>
  </si>
  <si>
    <t>Prisrelativer [(Pt/Pt-1)]</t>
  </si>
  <si>
    <t>2015K2</t>
  </si>
  <si>
    <t>2015M02</t>
  </si>
  <si>
    <t>2015K3</t>
  </si>
  <si>
    <t>2015M03</t>
  </si>
  <si>
    <t>2015K4</t>
  </si>
  <si>
    <t>2015M04</t>
  </si>
  <si>
    <t>Gjennomsnittlig endring i observert periode</t>
  </si>
  <si>
    <t>2016K1</t>
  </si>
  <si>
    <t>2015M05</t>
  </si>
  <si>
    <t>2022 = 100</t>
  </si>
  <si>
    <t>2016K2</t>
  </si>
  <si>
    <t>2015M06</t>
  </si>
  <si>
    <t>Periode</t>
  </si>
  <si>
    <t>Verdi</t>
  </si>
  <si>
    <t>2016K3</t>
  </si>
  <si>
    <t>2015M07</t>
  </si>
  <si>
    <t>Januar 15 - November 23 (kvartalsvis)</t>
  </si>
  <si>
    <t>2016K4</t>
  </si>
  <si>
    <t>2015M08</t>
  </si>
  <si>
    <t>Januar 15 - November 23 (månedsvis)</t>
  </si>
  <si>
    <t>2017K1</t>
  </si>
  <si>
    <t>2015M09</t>
  </si>
  <si>
    <t>2017K2</t>
  </si>
  <si>
    <t>2015M10</t>
  </si>
  <si>
    <t>2017K3</t>
  </si>
  <si>
    <t>2015M11</t>
  </si>
  <si>
    <t>2017K4</t>
  </si>
  <si>
    <t>2015M12</t>
  </si>
  <si>
    <t>2018K1</t>
  </si>
  <si>
    <t>2016M01</t>
  </si>
  <si>
    <t>2018K2</t>
  </si>
  <si>
    <t>2016M02</t>
  </si>
  <si>
    <t>2018K3</t>
  </si>
  <si>
    <t>2016M03</t>
  </si>
  <si>
    <t>2018K4</t>
  </si>
  <si>
    <t>2016M04</t>
  </si>
  <si>
    <t>2019K1</t>
  </si>
  <si>
    <t>2016M05</t>
  </si>
  <si>
    <t>2019K2</t>
  </si>
  <si>
    <t>2016M06</t>
  </si>
  <si>
    <t>2019K3</t>
  </si>
  <si>
    <t>2016M07</t>
  </si>
  <si>
    <t>2019K4</t>
  </si>
  <si>
    <t>2016M08</t>
  </si>
  <si>
    <t>2020K1</t>
  </si>
  <si>
    <t>2016M09</t>
  </si>
  <si>
    <t>2020K2</t>
  </si>
  <si>
    <t>2016M10</t>
  </si>
  <si>
    <t>2020K3</t>
  </si>
  <si>
    <t>2016M11</t>
  </si>
  <si>
    <t>2020K4</t>
  </si>
  <si>
    <t>2016M12</t>
  </si>
  <si>
    <t>2021K1</t>
  </si>
  <si>
    <t>2017M01</t>
  </si>
  <si>
    <t>2021K2</t>
  </si>
  <si>
    <t>2017M02</t>
  </si>
  <si>
    <t>2021K3</t>
  </si>
  <si>
    <t>2017M03</t>
  </si>
  <si>
    <t>2021K4</t>
  </si>
  <si>
    <t>2017M04</t>
  </si>
  <si>
    <t>2022K1</t>
  </si>
  <si>
    <t>2017M05</t>
  </si>
  <si>
    <t>2022K2</t>
  </si>
  <si>
    <t>2017M06</t>
  </si>
  <si>
    <t>2022K3</t>
  </si>
  <si>
    <t>2017M07</t>
  </si>
  <si>
    <t>2022K4</t>
  </si>
  <si>
    <t>2017M08</t>
  </si>
  <si>
    <t>2023K1</t>
  </si>
  <si>
    <t>2017M09</t>
  </si>
  <si>
    <t>2023K2</t>
  </si>
  <si>
    <t>2017M10</t>
  </si>
  <si>
    <t>2023K3</t>
  </si>
  <si>
    <t>2017M11</t>
  </si>
  <si>
    <t>2023K4</t>
  </si>
  <si>
    <t>2017M12</t>
  </si>
  <si>
    <t>2018M01</t>
  </si>
  <si>
    <t>2018M02</t>
  </si>
  <si>
    <t>2018M03</t>
  </si>
  <si>
    <t>2018M04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</si>
  <si>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</si>
  <si>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</si>
  <si>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</si>
  <si>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</si>
  <si>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</si>
  <si>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</si>
  <si>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</si>
  <si>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</si>
  <si>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</si>
  <si>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</si>
  <si>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</si>
  <si>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</si>
  <si>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</si>
  <si>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</si>
  <si>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</si>
  <si>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</si>
  <si>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</si>
  <si>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</si>
  <si>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</si>
  <si>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</si>
  <si>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</si>
  <si>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</si>
  <si>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</si>
  <si>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</si>
  <si>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</si>
  <si>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</si>
  <si>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</si>
  <si>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</si>
  <si>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</si>
  <si>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</si>
  <si>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</si>
  <si>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</si>
  <si>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</si>
  <si>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</si>
  <si>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</si>
  <si>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</si>
  <si>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</si>
  <si>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</si>
  <si>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</si>
  <si>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</si>
  <si>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</si>
  <si>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</si>
  <si>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</si>
  <si>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</si>
  <si>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</si>
  <si>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</si>
  <si>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</si>
  <si>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</si>
  <si>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</si>
  <si>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</si>
  <si>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</si>
  <si>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</si>
  <si>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</si>
  <si>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</si>
  <si>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</si>
  <si>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</si>
  <si>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</si>
  <si>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</si>
  <si>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</si>
  <si>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</si>
  <si>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</si>
  <si>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</si>
  <si>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</si>
  <si>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</si>
  <si>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</si>
  <si>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</si>
  <si>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</si>
  <si>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</si>
  <si>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</si>
  <si>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</si>
  <si>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</si>
  <si>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</si>
  <si>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</si>
  <si>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</si>
  <si>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</si>
  <si>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</si>
  <si>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</si>
  <si>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</si>
  <si>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</si>
  <si>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</si>
  <si>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03013: Konsumprisindeks, etter måned, statistikkvariabel og konsumgruppe</t>
  </si>
  <si>
    <t>03013: Konsumprisindeks, etter konsumgruppe, måned og statistikkvariabel. Statistikkbanken (ssb.no)</t>
  </si>
  <si>
    <t>Konsumprisindeks for biler (2015=100)</t>
  </si>
  <si>
    <t>2015=100</t>
  </si>
  <si>
    <t>KPI, årlig gjennomsnitt</t>
  </si>
  <si>
    <t>2015 = 100</t>
  </si>
  <si>
    <t>Januar 15 - januar 24 (månedsvis)</t>
  </si>
  <si>
    <t>10729: Renter på nye utlån (prosent), etter måned, statistikkvariabel, sektor og utlånstype</t>
  </si>
  <si>
    <t xml:space="preserve">https://www.ssb.no/statbank/table/10729 </t>
  </si>
  <si>
    <t>Renter på nye utlån, ikke-finansielle foretak</t>
  </si>
  <si>
    <t>Konsumprisindeks (2015=100)</t>
  </si>
  <si>
    <t>Andre nedbetalingslån</t>
  </si>
  <si>
    <t>TOTAL Totalindeks</t>
  </si>
  <si>
    <t>KPI, årlig endring</t>
  </si>
  <si>
    <t>Realrente</t>
  </si>
  <si>
    <t>Realrente, årlig gjennomsnitt</t>
  </si>
  <si>
    <t>Standardiserte verdier (1+r)</t>
  </si>
  <si>
    <t xml:space="preserve">Real rente, årlig gjennomsnitt (%) </t>
  </si>
  <si>
    <t>Realrente: januar 2015 - oktober 2023</t>
  </si>
  <si>
    <t>KPI: januar 2015 - januar 2024</t>
  </si>
  <si>
    <t>Renter: januar 2015 - oktober 2023</t>
  </si>
  <si>
    <t>Predikert differanse</t>
  </si>
  <si>
    <t>Diesel</t>
  </si>
  <si>
    <t>Bensin</t>
  </si>
  <si>
    <t>Diesel, årlig</t>
  </si>
  <si>
    <t>Bensin, årlig</t>
  </si>
  <si>
    <t>Diesel, årlig gjennomsnitt</t>
  </si>
  <si>
    <t>Bensin, årlig gjennomsnitt</t>
  </si>
  <si>
    <t>Diesel [(Pt/Pt-1)]</t>
  </si>
  <si>
    <t>Bensin [(Pt/Pt-1)]</t>
  </si>
  <si>
    <t>Konsumprisindeks, 04.5.1 Elektrisitet inkludert nettleie</t>
  </si>
  <si>
    <t xml:space="preserve">Elektrisitet, årlig gjennomsnitt (%) </t>
  </si>
  <si>
    <t>Januar 2015 - januar 2024 (månedsvis)</t>
  </si>
  <si>
    <t xml:space="preserve">Vedlikehold &amp; reparasjon, årlig gjennomsnitt (%) </t>
  </si>
  <si>
    <t>Vedlikehold og reparasjon på verksted (2015=100)</t>
  </si>
  <si>
    <t>Januar 2015 - januar 2024</t>
  </si>
  <si>
    <t>03013: Konsumprisindeks, etter konsumgruppe, måned og statistikkvariabel</t>
  </si>
  <si>
    <t>03013: Konsumprisindeks, etter konsumgruppe, statistikkvariabel og måned. Statistikkbanken (ssb.no)</t>
  </si>
  <si>
    <t>Forsikring (2015=100) omfatter bolig- og transportforsikring</t>
  </si>
  <si>
    <t xml:space="preserve">Forsikring, årlig gjennomsnitt (%) </t>
  </si>
  <si>
    <t>Januar 2015 - desember 2023 (kvartalsvis)</t>
  </si>
  <si>
    <t>Januar 2015 - desember 2023 (månedsvis)</t>
  </si>
  <si>
    <t>2024K1</t>
  </si>
  <si>
    <t>2024K2</t>
  </si>
  <si>
    <t>2024K3</t>
  </si>
  <si>
    <t>2024K4</t>
  </si>
  <si>
    <t>KPI totalindeks (2015=100)</t>
  </si>
  <si>
    <t xml:space="preserve">Administrasjon, årlig gjennomsnitt (%) </t>
  </si>
  <si>
    <t>Vektfordeling etter drivlinje</t>
  </si>
  <si>
    <t>Drivstoff type</t>
  </si>
  <si>
    <t>Antall løyver</t>
  </si>
  <si>
    <t>Total bilkost</t>
  </si>
  <si>
    <t>Kostnadsgruppevekter for en gjennomsnitligbil etter drivlinje</t>
  </si>
  <si>
    <t>Bensin&amp;Hybrid</t>
  </si>
  <si>
    <t>Kostnadsgrupper</t>
  </si>
  <si>
    <t>Drivstofftype</t>
  </si>
  <si>
    <t>Bensi&amp;hybrid</t>
  </si>
  <si>
    <t>El</t>
  </si>
  <si>
    <t>Lønnskostnader</t>
  </si>
  <si>
    <t>Sum</t>
  </si>
  <si>
    <t>Kapital kostnader</t>
  </si>
  <si>
    <t>Drivstoffkostnader pr bil</t>
  </si>
  <si>
    <t>Rep&amp;vedlikeholdskostnader pr bil</t>
  </si>
  <si>
    <t>Forsikringskostnader pr bil</t>
  </si>
  <si>
    <t>Vektfordeling mellom rente- &amp; avskrivningskostnader</t>
  </si>
  <si>
    <t>Administrasjonskostnader pr bil</t>
  </si>
  <si>
    <t>Kapital</t>
  </si>
  <si>
    <t>rente</t>
  </si>
  <si>
    <t>avskrivning</t>
  </si>
  <si>
    <t>Beregning av delindeks for kapitalkostnader</t>
  </si>
  <si>
    <t>Kapitalkostnader</t>
  </si>
  <si>
    <t>Kapitalkostnader: avskrivning</t>
  </si>
  <si>
    <t>Kapitalkostnader: rente</t>
  </si>
  <si>
    <t>Vektet kapitalkostnad</t>
  </si>
  <si>
    <t>Kjedet kapitalindeks</t>
  </si>
  <si>
    <t xml:space="preserve">Januar 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</si>
  <si>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</si>
  <si>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</si>
  <si>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</si>
  <si>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</si>
  <si>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</si>
  <si>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</si>
  <si>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</si>
  <si>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</si>
  <si>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</si>
  <si>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</si>
  <si>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</si>
  <si>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Prisendring i kostnadskomponentedne i forhold til ret før</t>
  </si>
  <si>
    <r>
      <rPr>
        <sz val="11"/>
        <color theme="1"/>
        <rFont val="Calibri"/>
        <family val="2"/>
        <scheme val="minor"/>
      </rPr>
      <t xml:space="preserve">Lønn </t>
    </r>
    <r>
      <rPr>
        <b/>
        <sz val="11"/>
        <color theme="1"/>
        <rFont val="Calibri"/>
        <family val="2"/>
        <scheme val="minor"/>
      </rPr>
      <t>[(Pt/Pt-1)]</t>
    </r>
  </si>
  <si>
    <r>
      <t xml:space="preserve">Vektet kapitalkostnad  </t>
    </r>
    <r>
      <rPr>
        <b/>
        <sz val="11"/>
        <color theme="1"/>
        <rFont val="Calibri"/>
        <family val="2"/>
        <scheme val="minor"/>
      </rPr>
      <t>[(Pt/Pt-1)]</t>
    </r>
  </si>
  <si>
    <r>
      <rPr>
        <sz val="11"/>
        <color theme="1"/>
        <rFont val="Calibri"/>
        <family val="2"/>
        <scheme val="minor"/>
      </rPr>
      <t>Diesel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</si>
  <si>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Bensin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</si>
  <si>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 xml:space="preserve">Elektrisitet </t>
    </r>
    <r>
      <rPr>
        <b/>
        <sz val="11"/>
        <color theme="1"/>
        <rFont val="Calibri"/>
        <family val="2"/>
        <scheme val="minor"/>
      </rPr>
      <t>[(Pt/Pt-1)]</t>
    </r>
  </si>
  <si>
    <r>
      <rPr>
        <sz val="11"/>
        <color theme="1"/>
        <rFont val="Calibri"/>
        <family val="2"/>
        <scheme val="minor"/>
      </rPr>
      <t>Vedlikehold &amp; reparasjon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</si>
  <si>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Forsikring</t>
    </r>
    <r>
      <rPr>
        <b/>
        <sz val="11"/>
        <color theme="1"/>
        <rFont val="Calibri"/>
        <family val="2"/>
        <scheme val="minor"/>
      </rPr>
      <t xml:space="preserve"> [(Pt/Pt-1)]</t>
    </r>
  </si>
  <si>
    <r>
      <rPr>
        <sz val="11"/>
        <color theme="1"/>
        <rFont val="Calibri"/>
        <family val="2"/>
        <scheme val="minor"/>
      </rPr>
      <t>Administrasjon</t>
    </r>
    <r>
      <rPr>
        <b/>
        <sz val="11"/>
        <color theme="1"/>
        <rFont val="Calibri"/>
        <family val="2"/>
        <scheme val="minor"/>
      </rPr>
      <t xml:space="preserve"> [(Pt/Pt-1)]</t>
    </r>
  </si>
  <si>
    <t>Dieselbil [(Pt/Pt-1)]</t>
  </si>
  <si>
    <t>Andel biler i 2020</t>
  </si>
  <si>
    <t>Andel biler i 2022</t>
  </si>
  <si>
    <t>Gjennomsnittlig kostnadsandel per bil</t>
  </si>
  <si>
    <t>Kalibreringsfaktor</t>
  </si>
  <si>
    <t>Kalibrert vektandel</t>
  </si>
  <si>
    <t>Bensinbil [(Pt/Pt-1)]</t>
  </si>
  <si>
    <t>El-bil [(Pt/Pt-1)]</t>
  </si>
  <si>
    <t>2022=100</t>
  </si>
  <si>
    <t>kjedet indeks for dieselbiler</t>
  </si>
  <si>
    <t>Lønnindeks</t>
  </si>
  <si>
    <t>Kapitalindeks</t>
  </si>
  <si>
    <t>Dieselindeks</t>
  </si>
  <si>
    <t>Vedlikehold- &amp; reparasjonsindeks</t>
  </si>
  <si>
    <t>Forsikringsindeks</t>
  </si>
  <si>
    <t>Administrasjonsindeks</t>
  </si>
  <si>
    <t>Totalindeks, dieselbiler</t>
  </si>
  <si>
    <t>kjedet indeks for bensin- og hybridbiler</t>
  </si>
  <si>
    <t>Bensinindeks</t>
  </si>
  <si>
    <t>Totalindeks, bensin- og hybridbiler</t>
  </si>
  <si>
    <t>kjedet indeks for el-biler</t>
  </si>
  <si>
    <t>Elektrisitetsindeks</t>
  </si>
  <si>
    <t>Totalidneks, el-biler</t>
  </si>
  <si>
    <t>Totalindeks, drosjenæring</t>
  </si>
  <si>
    <t>(Pt/Pt-1)</t>
  </si>
  <si>
    <t>Januar</t>
  </si>
  <si>
    <t>Endring i kostnadsindeks for drosjetransport</t>
  </si>
  <si>
    <t>Måleenhet</t>
  </si>
  <si>
    <t>Kommentar</t>
  </si>
  <si>
    <t xml:space="preserve">Verdi før </t>
  </si>
  <si>
    <t>Verdi etter</t>
  </si>
  <si>
    <t>Endring</t>
  </si>
  <si>
    <t>Fra</t>
  </si>
  <si>
    <t>Til</t>
  </si>
  <si>
    <t>Månedsverdier</t>
  </si>
  <si>
    <t>Desember siste observasjon</t>
  </si>
  <si>
    <t>Framskrevet til mars 24</t>
  </si>
  <si>
    <t>Takstelementer</t>
  </si>
  <si>
    <t>Takstelementer justert etter siste faktiske observasjon</t>
  </si>
  <si>
    <t>Siste observerasjon mar 23 - nov 23</t>
  </si>
  <si>
    <t>Framskrevet mars 23 - mars 24</t>
  </si>
  <si>
    <t>Fra 1. mars 2023</t>
  </si>
  <si>
    <t>Avrundet</t>
  </si>
  <si>
    <t>Faktisk prosentvis endring</t>
  </si>
  <si>
    <t>Forslag til takstelementer</t>
  </si>
  <si>
    <t>§ 7</t>
  </si>
  <si>
    <t>Starttakst (holdeplass/gate):</t>
  </si>
  <si>
    <t>*</t>
  </si>
  <si>
    <t>Starttakst (bestilling)</t>
  </si>
  <si>
    <t>Tilkjøring utover 10 km per km</t>
  </si>
  <si>
    <t>**</t>
  </si>
  <si>
    <t>Avstandstakst de første 10 km per km</t>
  </si>
  <si>
    <t>Avstandstakst utover 10 km per km</t>
  </si>
  <si>
    <t>Tidstakst per time</t>
  </si>
  <si>
    <t>Minimumsvederlag per tur</t>
  </si>
  <si>
    <t>§ 9</t>
  </si>
  <si>
    <t>Tillegg forhåndsbestilling per tur</t>
  </si>
  <si>
    <t>§ 11</t>
  </si>
  <si>
    <t>Rullestoltillegg per tur</t>
  </si>
  <si>
    <t>§ 12</t>
  </si>
  <si>
    <t>Sykekjøring mv.</t>
  </si>
  <si>
    <t>* avrunde til nærmeste krone</t>
  </si>
  <si>
    <t>Gjennomsnittlig prosentvis endring i referansepris</t>
  </si>
  <si>
    <t>**avrundet til nærmeste 10 øre</t>
  </si>
  <si>
    <t>Gjennomsnittlig prosentvis endring utenom referansepris</t>
  </si>
  <si>
    <t>Gjennomsnittlig prosentvis endring alle takstelementer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</si>
</sst>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"/>
    <numFmt numFmtId="165" formatCode="0.0%"/>
    <numFmt numFmtId="166" formatCode="0.00000"/>
    <numFmt numFmtId="167" formatCode="0.0000"/>
    <numFmt numFmtId="168" formatCode="0.000"/>
    <numFmt numFmtId="169" formatCode="0.0\ %"/>
    <numFmt numFmtId="170" formatCode="&quot;kr&quot;\ #,##0.00"/>
    <numFmt numFmtId="171" formatCode="_(&quot;kr&quot;* #,##0.00_);_(&quot;kr&quot;* \(#,##0.00\);_(&quot;kr&quot;* &quot;-&quot;??_);_(@_)"/>
    <numFmt numFmtId="172" formatCode="0.000\ %"/>
    <numFmt numFmtId="173" formatCode="0.0000\ %"/>
    <numFmt numFmtId="174" formatCode="0.0000000"/>
    <numFmt numFmtId="175" formatCode="0.000000"/>
    <numFmt numFmtId="176" formatCode="0.00000\ %"/>
    <numFmt numFmtId="177" formatCode="&quot;kr&quot;\ #,##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8A87"/>
        <bgColor indexed="64"/>
      </patternFill>
    </fill>
    <fill>
      <patternFill patternType="solid">
        <fgColor theme="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rgb="FF3F868D"/>
      </bottom>
      <diagonal/>
    </border>
    <border>
      <left/>
      <right style="thick">
        <color rgb="FF3F868D"/>
      </right>
      <top style="thick">
        <color indexed="64"/>
      </top>
      <bottom style="medium">
        <color rgb="FF3F868D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868D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Border="0"/>
    <xf numFmtId="0" fontId="10" fillId="0" borderId="0"/>
    <xf numFmtId="0" fontId="15" fillId="5" borderId="0" applyNumberFormat="0" applyBorder="0" applyAlignment="0" applyProtection="0"/>
    <xf numFmtId="0" fontId="24" fillId="7" borderId="19" applyNumberFormat="0" applyAlignment="0" applyProtection="0"/>
    <xf numFmtId="43" fontId="7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164" fontId="0" fillId="0" borderId="0" xfId="0" applyNumberFormat="1"/>
    <xf numFmtId="0" fontId="1" fillId="0" borderId="0" xfId="0" applyFont="1"/>
    <xf numFmtId="0" fontId="5" fillId="0" borderId="0" xfId="0" applyFont="1"/>
    <xf numFmtId="0" fontId="6" fillId="0" borderId="0" xfId="1"/>
    <xf numFmtId="0" fontId="8" fillId="0" borderId="0" xfId="3"/>
    <xf numFmtId="0" fontId="5" fillId="0" borderId="0" xfId="3" applyFont="1"/>
    <xf numFmtId="0" fontId="4" fillId="0" borderId="0" xfId="3" applyFont="1"/>
    <xf numFmtId="164" fontId="8" fillId="0" borderId="0" xfId="3" applyNumberFormat="1"/>
    <xf numFmtId="164" fontId="0" fillId="2" borderId="0" xfId="0" applyNumberFormat="1" applyFill="1"/>
    <xf numFmtId="9" fontId="0" fillId="0" borderId="2" xfId="2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0" fillId="0" borderId="0" xfId="0" applyNumberFormat="1"/>
    <xf numFmtId="2" fontId="8" fillId="0" borderId="0" xfId="3" applyNumberFormat="1"/>
    <xf numFmtId="0" fontId="4" fillId="0" borderId="0" xfId="3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Fill="1" applyBorder="1"/>
    <xf numFmtId="165" fontId="0" fillId="0" borderId="2" xfId="2" applyNumberFormat="1" applyFont="1" applyFill="1" applyBorder="1"/>
    <xf numFmtId="0" fontId="0" fillId="0" borderId="2" xfId="0" applyBorder="1"/>
    <xf numFmtId="0" fontId="12" fillId="0" borderId="4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9" fillId="4" borderId="2" xfId="4" applyFont="1" applyFill="1" applyBorder="1" applyAlignment="1">
      <alignment horizontal="center" wrapText="1"/>
    </xf>
    <xf numFmtId="0" fontId="9" fillId="4" borderId="1" xfId="0" applyFont="1" applyFill="1" applyBorder="1" applyAlignment="1">
      <alignment wrapText="1"/>
    </xf>
    <xf numFmtId="9" fontId="0" fillId="0" borderId="0" xfId="2" applyFont="1" applyBorder="1"/>
    <xf numFmtId="9" fontId="0" fillId="0" borderId="2" xfId="2" applyFont="1" applyBorder="1"/>
    <xf numFmtId="165" fontId="0" fillId="0" borderId="0" xfId="0" applyNumberFormat="1" applyAlignment="1">
      <alignment wrapText="1"/>
    </xf>
    <xf numFmtId="165" fontId="0" fillId="0" borderId="0" xfId="2" applyNumberFormat="1" applyFont="1" applyAlignment="1">
      <alignment wrapText="1"/>
    </xf>
    <xf numFmtId="165" fontId="0" fillId="0" borderId="0" xfId="0" applyNumberFormat="1" applyAlignment="1">
      <alignment horizontal="center" wrapText="1"/>
    </xf>
    <xf numFmtId="0" fontId="1" fillId="0" borderId="8" xfId="0" applyFont="1" applyBorder="1" applyAlignment="1">
      <alignment wrapText="1"/>
    </xf>
    <xf numFmtId="9" fontId="0" fillId="0" borderId="9" xfId="2" applyFont="1" applyBorder="1" applyAlignment="1">
      <alignment wrapText="1"/>
    </xf>
    <xf numFmtId="0" fontId="0" fillId="0" borderId="4" xfId="0" applyBorder="1"/>
    <xf numFmtId="0" fontId="1" fillId="0" borderId="1" xfId="0" applyFont="1" applyBorder="1"/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6" xfId="0" applyBorder="1"/>
    <xf numFmtId="0" fontId="1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11" xfId="0" applyFont="1" applyBorder="1"/>
    <xf numFmtId="166" fontId="0" fillId="0" borderId="0" xfId="0" applyNumberFormat="1"/>
    <xf numFmtId="166" fontId="0" fillId="0" borderId="2" xfId="0" applyNumberFormat="1" applyBorder="1"/>
    <xf numFmtId="167" fontId="0" fillId="0" borderId="0" xfId="0" applyNumberFormat="1"/>
    <xf numFmtId="168" fontId="0" fillId="0" borderId="2" xfId="0" applyNumberFormat="1" applyBorder="1"/>
    <xf numFmtId="0" fontId="1" fillId="0" borderId="11" xfId="0" applyFont="1" applyBorder="1" applyAlignment="1">
      <alignment wrapText="1"/>
    </xf>
    <xf numFmtId="10" fontId="0" fillId="0" borderId="0" xfId="2" applyNumberFormat="1" applyFont="1"/>
    <xf numFmtId="164" fontId="0" fillId="0" borderId="2" xfId="0" applyNumberFormat="1" applyBorder="1"/>
    <xf numFmtId="0" fontId="13" fillId="0" borderId="0" xfId="0" applyFont="1"/>
    <xf numFmtId="9" fontId="8" fillId="0" borderId="0" xfId="0" applyNumberFormat="1" applyFont="1" applyAlignment="1">
      <alignment horizontal="center" vertical="center"/>
    </xf>
    <xf numFmtId="10" fontId="0" fillId="0" borderId="0" xfId="0" applyNumberFormat="1"/>
    <xf numFmtId="10" fontId="8" fillId="0" borderId="0" xfId="0" applyNumberFormat="1" applyFont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Border="1"/>
    <xf numFmtId="10" fontId="8" fillId="0" borderId="2" xfId="0" applyNumberFormat="1" applyFont="1" applyBorder="1" applyAlignment="1">
      <alignment horizontal="center" vertical="center" wrapText="1"/>
    </xf>
    <xf numFmtId="165" fontId="0" fillId="0" borderId="0" xfId="2" applyNumberFormat="1" applyFont="1" applyBorder="1"/>
    <xf numFmtId="165" fontId="0" fillId="0" borderId="2" xfId="2" applyNumberFormat="1" applyFont="1" applyBorder="1"/>
    <xf numFmtId="0" fontId="9" fillId="3" borderId="1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left" wrapText="1"/>
    </xf>
    <xf numFmtId="0" fontId="1" fillId="0" borderId="3" xfId="0" applyFont="1" applyBorder="1"/>
    <xf numFmtId="168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6" fillId="2" borderId="0" xfId="0" applyFont="1" applyFill="1"/>
    <xf numFmtId="164" fontId="0" fillId="0" borderId="6" xfId="0" applyNumberFormat="1" applyBorder="1"/>
    <xf numFmtId="168" fontId="0" fillId="0" borderId="6" xfId="0" applyNumberFormat="1" applyBorder="1"/>
    <xf numFmtId="0" fontId="17" fillId="0" borderId="1" xfId="0" applyFont="1" applyBorder="1"/>
    <xf numFmtId="164" fontId="17" fillId="0" borderId="1" xfId="0" applyNumberFormat="1" applyFont="1" applyBorder="1"/>
    <xf numFmtId="0" fontId="17" fillId="0" borderId="10" xfId="0" applyFont="1" applyBorder="1" applyAlignment="1">
      <alignment wrapText="1"/>
    </xf>
    <xf numFmtId="0" fontId="1" fillId="6" borderId="1" xfId="0" applyFont="1" applyFill="1" applyBorder="1" applyAlignment="1">
      <alignment wrapText="1"/>
    </xf>
    <xf numFmtId="49" fontId="1" fillId="6" borderId="1" xfId="0" applyNumberFormat="1" applyFont="1" applyFill="1" applyBorder="1"/>
    <xf numFmtId="0" fontId="1" fillId="6" borderId="10" xfId="0" applyFont="1" applyFill="1" applyBorder="1"/>
    <xf numFmtId="0" fontId="1" fillId="6" borderId="1" xfId="0" applyFont="1" applyFill="1" applyBorder="1"/>
    <xf numFmtId="9" fontId="8" fillId="0" borderId="0" xfId="0" applyNumberFormat="1" applyFont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164" fontId="17" fillId="0" borderId="17" xfId="0" applyNumberFormat="1" applyFont="1" applyBorder="1"/>
    <xf numFmtId="169" fontId="0" fillId="0" borderId="0" xfId="2" applyNumberFormat="1" applyFont="1"/>
    <xf numFmtId="0" fontId="21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0" fillId="0" borderId="16" xfId="0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170" fontId="0" fillId="0" borderId="0" xfId="0" applyNumberFormat="1"/>
    <xf numFmtId="171" fontId="0" fillId="0" borderId="12" xfId="0" applyNumberFormat="1" applyBorder="1"/>
    <xf numFmtId="171" fontId="22" fillId="0" borderId="12" xfId="0" applyNumberFormat="1" applyFont="1" applyBorder="1"/>
    <xf numFmtId="169" fontId="0" fillId="0" borderId="0" xfId="0" applyNumberFormat="1"/>
    <xf numFmtId="171" fontId="0" fillId="0" borderId="16" xfId="0" applyNumberFormat="1" applyBorder="1"/>
    <xf numFmtId="170" fontId="0" fillId="0" borderId="6" xfId="0" applyNumberFormat="1" applyBorder="1"/>
    <xf numFmtId="169" fontId="0" fillId="0" borderId="6" xfId="2" applyNumberFormat="1" applyFont="1" applyBorder="1"/>
    <xf numFmtId="171" fontId="0" fillId="0" borderId="18" xfId="0" applyNumberFormat="1" applyBorder="1"/>
    <xf numFmtId="170" fontId="0" fillId="0" borderId="7" xfId="0" applyNumberFormat="1" applyBorder="1"/>
    <xf numFmtId="169" fontId="0" fillId="0" borderId="7" xfId="2" applyNumberFormat="1" applyFont="1" applyBorder="1"/>
    <xf numFmtId="173" fontId="0" fillId="0" borderId="0" xfId="2" applyNumberFormat="1" applyFont="1"/>
    <xf numFmtId="0" fontId="4" fillId="0" borderId="0" xfId="0" applyFont="1" applyAlignment="1">
      <alignment horizontal="center"/>
    </xf>
    <xf numFmtId="172" fontId="0" fillId="0" borderId="0" xfId="2" applyNumberFormat="1" applyFont="1"/>
    <xf numFmtId="174" fontId="0" fillId="0" borderId="0" xfId="0" applyNumberFormat="1"/>
    <xf numFmtId="175" fontId="0" fillId="0" borderId="0" xfId="0" applyNumberFormat="1"/>
    <xf numFmtId="171" fontId="0" fillId="0" borderId="0" xfId="0" applyNumberForma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/>
    <xf numFmtId="2" fontId="0" fillId="0" borderId="7" xfId="0" applyNumberFormat="1" applyBorder="1"/>
    <xf numFmtId="43" fontId="0" fillId="0" borderId="0" xfId="0" applyNumberFormat="1"/>
    <xf numFmtId="43" fontId="0" fillId="0" borderId="0" xfId="0" applyNumberFormat="1" applyAlignment="1">
      <alignment wrapText="1"/>
    </xf>
    <xf numFmtId="168" fontId="0" fillId="0" borderId="7" xfId="0" applyNumberFormat="1" applyBorder="1"/>
    <xf numFmtId="0" fontId="1" fillId="0" borderId="7" xfId="0" applyFont="1" applyBorder="1"/>
    <xf numFmtId="2" fontId="1" fillId="0" borderId="7" xfId="0" applyNumberFormat="1" applyFont="1" applyBorder="1"/>
    <xf numFmtId="2" fontId="0" fillId="0" borderId="2" xfId="0" applyNumberFormat="1" applyBorder="1"/>
    <xf numFmtId="169" fontId="0" fillId="0" borderId="0" xfId="2" quotePrefix="1" applyNumberFormat="1" applyFont="1"/>
    <xf numFmtId="9" fontId="0" fillId="0" borderId="0" xfId="2" applyFont="1"/>
    <xf numFmtId="0" fontId="1" fillId="0" borderId="0" xfId="0" applyFont="1" applyAlignment="1">
      <alignment horizontal="left"/>
    </xf>
    <xf numFmtId="172" fontId="0" fillId="0" borderId="0" xfId="0" applyNumberFormat="1"/>
    <xf numFmtId="2" fontId="0" fillId="0" borderId="6" xfId="0" applyNumberFormat="1" applyBorder="1"/>
    <xf numFmtId="0" fontId="1" fillId="4" borderId="1" xfId="0" applyFont="1" applyFill="1" applyBorder="1"/>
    <xf numFmtId="0" fontId="1" fillId="4" borderId="10" xfId="0" applyFont="1" applyFill="1" applyBorder="1"/>
    <xf numFmtId="0" fontId="1" fillId="4" borderId="0" xfId="0" applyFont="1" applyFill="1"/>
    <xf numFmtId="0" fontId="24" fillId="7" borderId="19" xfId="6"/>
    <xf numFmtId="0" fontId="24" fillId="7" borderId="19" xfId="6" applyAlignment="1">
      <alignment horizontal="left"/>
    </xf>
    <xf numFmtId="169" fontId="24" fillId="7" borderId="19" xfId="6" applyNumberFormat="1"/>
    <xf numFmtId="17" fontId="24" fillId="7" borderId="19" xfId="6" applyNumberFormat="1"/>
    <xf numFmtId="2" fontId="24" fillId="7" borderId="19" xfId="6" applyNumberFormat="1"/>
    <xf numFmtId="0" fontId="17" fillId="6" borderId="6" xfId="0" applyFont="1" applyFill="1" applyBorder="1" applyAlignment="1">
      <alignment wrapText="1"/>
    </xf>
    <xf numFmtId="164" fontId="0" fillId="0" borderId="0" xfId="7" applyNumberFormat="1" applyFont="1" applyAlignment="1">
      <alignment horizontal="right"/>
    </xf>
    <xf numFmtId="0" fontId="26" fillId="0" borderId="0" xfId="3" applyFont="1"/>
    <xf numFmtId="0" fontId="26" fillId="0" borderId="7" xfId="3" applyFont="1" applyBorder="1"/>
    <xf numFmtId="168" fontId="26" fillId="0" borderId="7" xfId="3" applyNumberFormat="1" applyFont="1" applyBorder="1"/>
    <xf numFmtId="168" fontId="26" fillId="0" borderId="0" xfId="3" applyNumberFormat="1" applyFont="1"/>
    <xf numFmtId="168" fontId="26" fillId="0" borderId="6" xfId="3" applyNumberFormat="1" applyFont="1" applyBorder="1"/>
    <xf numFmtId="165" fontId="0" fillId="0" borderId="0" xfId="2" applyNumberFormat="1" applyFont="1"/>
    <xf numFmtId="0" fontId="28" fillId="3" borderId="13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/>
    </xf>
    <xf numFmtId="10" fontId="26" fillId="0" borderId="0" xfId="0" applyNumberFormat="1" applyFont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10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17" fontId="0" fillId="0" borderId="0" xfId="0" applyNumberFormat="1"/>
    <xf numFmtId="170" fontId="0" fillId="0" borderId="28" xfId="0" applyNumberFormat="1" applyBorder="1"/>
    <xf numFmtId="170" fontId="0" fillId="0" borderId="29" xfId="0" applyNumberFormat="1" applyBorder="1"/>
    <xf numFmtId="170" fontId="0" fillId="0" borderId="30" xfId="0" applyNumberFormat="1" applyBorder="1"/>
    <xf numFmtId="170" fontId="0" fillId="0" borderId="18" xfId="0" applyNumberFormat="1" applyBorder="1"/>
    <xf numFmtId="170" fontId="0" fillId="0" borderId="12" xfId="0" applyNumberFormat="1" applyBorder="1"/>
    <xf numFmtId="170" fontId="0" fillId="0" borderId="16" xfId="0" applyNumberFormat="1" applyBorder="1"/>
    <xf numFmtId="0" fontId="21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8" borderId="29" xfId="0" applyFill="1" applyBorder="1"/>
    <xf numFmtId="169" fontId="0" fillId="0" borderId="3" xfId="2" applyNumberFormat="1" applyFont="1" applyBorder="1"/>
    <xf numFmtId="169" fontId="0" fillId="0" borderId="4" xfId="2" applyNumberFormat="1" applyFont="1" applyBorder="1"/>
    <xf numFmtId="169" fontId="0" fillId="0" borderId="21" xfId="2" applyNumberFormat="1" applyFont="1" applyBorder="1"/>
    <xf numFmtId="169" fontId="0" fillId="0" borderId="0" xfId="2" applyNumberFormat="1" applyFont="1" applyFill="1" applyBorder="1"/>
    <xf numFmtId="176" fontId="0" fillId="0" borderId="0" xfId="0" applyNumberFormat="1"/>
    <xf numFmtId="2" fontId="0" fillId="0" borderId="0" xfId="2" applyNumberFormat="1" applyFont="1"/>
    <xf numFmtId="169" fontId="1" fillId="0" borderId="0" xfId="2" applyNumberFormat="1" applyFont="1"/>
    <xf numFmtId="169" fontId="0" fillId="0" borderId="6" xfId="2" applyNumberFormat="1" applyFont="1" applyFill="1" applyBorder="1"/>
    <xf numFmtId="177" fontId="0" fillId="0" borderId="0" xfId="0" applyNumberFormat="1"/>
    <xf numFmtId="177" fontId="0" fillId="0" borderId="7" xfId="0" applyNumberFormat="1" applyBorder="1"/>
    <xf numFmtId="177" fontId="0" fillId="0" borderId="6" xfId="0" applyNumberFormat="1" applyBorder="1"/>
    <xf numFmtId="164" fontId="17" fillId="0" borderId="0" xfId="0" applyNumberFormat="1" applyFont="1"/>
    <xf numFmtId="49" fontId="1" fillId="6" borderId="1" xfId="0" applyNumberFormat="1" applyFont="1" applyFill="1" applyBorder="1" applyAlignment="1">
      <alignment horizontal="left"/>
    </xf>
    <xf numFmtId="171" fontId="0" fillId="0" borderId="0" xfId="0" applyNumberFormat="1"/>
    <xf numFmtId="169" fontId="0" fillId="0" borderId="0" xfId="2" applyNumberFormat="1" applyFont="1" applyBorder="1"/>
    <xf numFmtId="171" fontId="22" fillId="0" borderId="0" xfId="0" applyNumberFormat="1" applyFont="1"/>
    <xf numFmtId="0" fontId="0" fillId="8" borderId="0" xfId="0" applyFill="1"/>
    <xf numFmtId="0" fontId="0" fillId="8" borderId="31" xfId="0" applyFill="1" applyBorder="1"/>
    <xf numFmtId="171" fontId="0" fillId="8" borderId="31" xfId="0" applyNumberFormat="1" applyFill="1" applyBorder="1" applyAlignment="1">
      <alignment horizontal="left"/>
    </xf>
    <xf numFmtId="169" fontId="0" fillId="8" borderId="31" xfId="0" applyNumberFormat="1" applyFill="1" applyBorder="1"/>
    <xf numFmtId="0" fontId="0" fillId="8" borderId="33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3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1" applyAlignment="1">
      <alignment horizontal="left" wrapText="1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18" fillId="5" borderId="15" xfId="5" applyFont="1" applyBorder="1" applyAlignment="1">
      <alignment horizontal="center" wrapText="1"/>
    </xf>
    <xf numFmtId="0" fontId="19" fillId="5" borderId="6" xfId="5" applyFont="1" applyBorder="1" applyAlignment="1">
      <alignment horizontal="center"/>
    </xf>
    <xf numFmtId="0" fontId="27" fillId="4" borderId="7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27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24" fillId="7" borderId="25" xfId="6" applyBorder="1" applyAlignment="1">
      <alignment horizontal="left"/>
    </xf>
    <xf numFmtId="0" fontId="24" fillId="7" borderId="24" xfId="6" applyBorder="1" applyAlignment="1">
      <alignment horizontal="left"/>
    </xf>
    <xf numFmtId="0" fontId="24" fillId="7" borderId="26" xfId="6" applyBorder="1" applyAlignment="1">
      <alignment horizontal="left"/>
    </xf>
    <xf numFmtId="0" fontId="1" fillId="6" borderId="22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left" wrapText="1"/>
    </xf>
    <xf numFmtId="0" fontId="25" fillId="6" borderId="1" xfId="0" applyFont="1" applyFill="1" applyBorder="1" applyAlignment="1">
      <alignment horizontal="left" wrapText="1"/>
    </xf>
    <xf numFmtId="0" fontId="1" fillId="6" borderId="22" xfId="0" applyFont="1" applyFill="1" applyBorder="1" applyAlignment="1">
      <alignment horizontal="center" vertical="top" wrapText="1"/>
    </xf>
    <xf numFmtId="171" fontId="0" fillId="0" borderId="0" xfId="0" applyNumberFormat="1" applyAlignment="1">
      <alignment horizontal="left"/>
    </xf>
    <xf numFmtId="0" fontId="29" fillId="8" borderId="32" xfId="0" applyFont="1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6" fillId="0" borderId="0" xfId="1" applyAlignment="1">
      <alignment horizontal="left"/>
    </xf>
  </cellXfs>
  <cellStyles count="9">
    <cellStyle name="Hyperkobling" xfId="1" builtinId="8"/>
    <cellStyle name="Hyperlink" xfId="8" xr:uid="{00000000-000B-0000-0000-000008000000}"/>
    <cellStyle name="Komma" xfId="7" builtinId="3"/>
    <cellStyle name="Normal" xfId="0" builtinId="0"/>
    <cellStyle name="Normal 2" xfId="3" xr:uid="{48441DA7-FF74-450B-9F4C-A543F9770298}"/>
    <cellStyle name="Normal_Ark2" xfId="4" xr:uid="{19CD94A1-DC58-4798-B9E3-631CA1456635}"/>
    <cellStyle name="Prosent" xfId="2" builtinId="5"/>
    <cellStyle name="Utdata" xfId="6" builtinId="21"/>
    <cellStyle name="Uthevingsfarge1" xfId="5" builtinId="29"/>
  </cellStyles>
  <dxfs count="0"/>
  <tableStyles count="0" defaultTableStyle="TableStyleMedium2" defaultPivotStyle="PivotStyleLight16"/>
  <colors>
    <mruColors>
      <color rgb="FF008080"/>
      <color rgb="FF008A87"/>
      <color rgb="FF00A29E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b.no/statbank/table/07251/" TargetMode="External"/><Relationship Id="rId1" Type="http://schemas.openxmlformats.org/officeDocument/2006/relationships/hyperlink" Target="https://www.ssb.no/statbank/table/07251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sb.no/statbank/table/03013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072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0301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301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0301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3013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03013/tableViewLayout1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38456-4E75-407A-BD22-F75C3EC98FB4}">
  <sheetPr>
    <tabColor rgb="FF00B0F0"/>
  </sheetPr>
  <dimension ref="A1:AO125"/>
  <sheetViews>
    <sheetView workbookViewId="0">
      <pane ySplit="14" topLeftCell="A24" activePane="bottomLeft" state="frozen"/>
      <selection pane="bottomLeft" activeCell="A2" sqref="A2:F2"/>
    </sheetView>
  </sheetViews>
  <sheetFormatPr baseColWidth="10" defaultColWidth="11.42578125" defaultRowHeight="15" x14ac:dyDescent="0.25"/>
  <cols>
    <col min="1" max="1" width="34.42578125" customWidth="1"/>
    <col min="5" max="5" width="14.5703125" bestFit="1" customWidth="1"/>
    <col min="6" max="13" width="14.5703125" customWidth="1"/>
    <col min="14" max="14" width="21.7109375" bestFit="1" customWidth="1"/>
    <col min="15" max="15" width="16.7109375" customWidth="1"/>
    <col min="16" max="16" width="9.5703125" customWidth="1"/>
    <col min="17" max="19" width="8.140625" customWidth="1"/>
    <col min="20" max="20" width="8.85546875" customWidth="1"/>
    <col min="21" max="22" width="8.140625" customWidth="1"/>
    <col min="23" max="23" width="10.7109375" customWidth="1"/>
    <col min="24" max="24" width="8.140625" customWidth="1"/>
  </cols>
  <sheetData>
    <row r="1" spans="1:41" ht="18.75" x14ac:dyDescent="0.3">
      <c r="A1" s="5" t="s">
        <v>0</v>
      </c>
    </row>
    <row r="2" spans="1:41" x14ac:dyDescent="0.25">
      <c r="A2" s="220" t="s">
        <v>1</v>
      </c>
      <c r="B2" s="220"/>
      <c r="C2" s="220"/>
      <c r="D2" s="220"/>
      <c r="E2" s="220"/>
      <c r="F2" s="220"/>
    </row>
    <row r="3" spans="1:41" x14ac:dyDescent="0.25">
      <c r="A3" s="180" t="s">
        <v>2</v>
      </c>
      <c r="B3" s="180"/>
      <c r="C3" s="180"/>
      <c r="D3" s="2"/>
    </row>
    <row r="4" spans="1:41" ht="15.75" thickBot="1" x14ac:dyDescent="0.3">
      <c r="A4" s="180" t="s">
        <v>3</v>
      </c>
      <c r="B4" s="180"/>
      <c r="C4" s="180"/>
      <c r="D4" s="104"/>
      <c r="N4" s="40" t="s">
        <v>4</v>
      </c>
      <c r="O4" s="35">
        <v>2015</v>
      </c>
      <c r="P4" s="35">
        <v>2016</v>
      </c>
      <c r="Q4" s="35">
        <v>2017</v>
      </c>
      <c r="R4" s="35">
        <v>2018</v>
      </c>
      <c r="S4" s="35">
        <v>2019</v>
      </c>
      <c r="T4" s="35">
        <v>2020</v>
      </c>
      <c r="U4" s="35">
        <v>2021</v>
      </c>
      <c r="V4" s="35">
        <v>2022</v>
      </c>
      <c r="W4" s="35">
        <v>2023</v>
      </c>
      <c r="X4" s="35">
        <v>2024</v>
      </c>
    </row>
    <row r="5" spans="1:41" s="4" customFormat="1" x14ac:dyDescent="0.25">
      <c r="A5" s="4" t="s">
        <v>5</v>
      </c>
      <c r="B5" s="2" t="s">
        <v>6</v>
      </c>
      <c r="C5" s="4" t="s">
        <v>7</v>
      </c>
      <c r="D5" s="4" t="s">
        <v>8</v>
      </c>
      <c r="E5" s="4" t="s">
        <v>9</v>
      </c>
      <c r="F5" s="4" t="s">
        <v>7</v>
      </c>
      <c r="G5" s="4" t="s">
        <v>8</v>
      </c>
      <c r="I5" s="4" t="s">
        <v>10</v>
      </c>
      <c r="J5" s="4" t="s">
        <v>11</v>
      </c>
      <c r="K5" s="4" t="s">
        <v>8</v>
      </c>
      <c r="N5" s="39" t="s">
        <v>12</v>
      </c>
      <c r="O5" s="3">
        <f>F9</f>
        <v>88.625</v>
      </c>
      <c r="P5" s="3">
        <f>F13</f>
        <v>90.325000000000003</v>
      </c>
      <c r="Q5" s="3">
        <f>F17</f>
        <v>92.625</v>
      </c>
      <c r="R5" s="3">
        <f>F21</f>
        <v>94.549999999999983</v>
      </c>
      <c r="S5" s="3">
        <f>F25</f>
        <v>97.625</v>
      </c>
      <c r="T5" s="3">
        <f>F29</f>
        <v>100.02499999999999</v>
      </c>
      <c r="U5" s="3">
        <f>F33</f>
        <v>103.15</v>
      </c>
      <c r="V5" s="3">
        <f>F37</f>
        <v>107.65</v>
      </c>
      <c r="W5" s="3">
        <f>F41</f>
        <v>113.325</v>
      </c>
      <c r="X5"/>
    </row>
    <row r="6" spans="1:41" ht="15.75" thickBot="1" x14ac:dyDescent="0.3">
      <c r="A6" s="2" t="s">
        <v>13</v>
      </c>
      <c r="B6" s="3">
        <v>97.5</v>
      </c>
      <c r="C6" s="3"/>
      <c r="D6" s="65">
        <f>B6/B6</f>
        <v>1</v>
      </c>
      <c r="E6" s="3">
        <v>88.1</v>
      </c>
      <c r="G6">
        <f>E6/E6</f>
        <v>1</v>
      </c>
      <c r="H6" s="82"/>
      <c r="I6" s="2" t="s">
        <v>14</v>
      </c>
      <c r="J6" s="3">
        <f>E6</f>
        <v>88.1</v>
      </c>
      <c r="K6" s="65">
        <v>1</v>
      </c>
      <c r="L6" s="82"/>
      <c r="M6" s="82"/>
      <c r="N6" s="41" t="s">
        <v>15</v>
      </c>
      <c r="O6" s="22"/>
      <c r="P6" s="22">
        <f>P5/O5</f>
        <v>1.0191819464033851</v>
      </c>
      <c r="Q6" s="22">
        <f t="shared" ref="Q6:V6" si="0">Q5/P5</f>
        <v>1.0254636036534734</v>
      </c>
      <c r="R6" s="22">
        <f t="shared" si="0"/>
        <v>1.0207827260458837</v>
      </c>
      <c r="S6" s="22">
        <f t="shared" si="0"/>
        <v>1.0325224748810156</v>
      </c>
      <c r="T6" s="22">
        <f t="shared" si="0"/>
        <v>1.0245838668373879</v>
      </c>
      <c r="U6" s="22">
        <f t="shared" si="0"/>
        <v>1.0312421894526369</v>
      </c>
      <c r="V6" s="22">
        <f t="shared" si="0"/>
        <v>1.0436257876878332</v>
      </c>
      <c r="W6" s="22">
        <f>W5/V5</f>
        <v>1.0527171388759871</v>
      </c>
      <c r="X6" s="22"/>
    </row>
    <row r="7" spans="1:41" x14ac:dyDescent="0.25">
      <c r="A7" s="2" t="s">
        <v>16</v>
      </c>
      <c r="B7" s="3">
        <v>97.8</v>
      </c>
      <c r="C7" s="3"/>
      <c r="D7" s="65">
        <f>B7/B6</f>
        <v>1.003076923076923</v>
      </c>
      <c r="E7" s="3">
        <v>88.4</v>
      </c>
      <c r="G7" s="65">
        <f>E7/E6</f>
        <v>1.0034052213393871</v>
      </c>
      <c r="H7" s="82"/>
      <c r="I7" s="2" t="s">
        <v>17</v>
      </c>
      <c r="J7" s="3">
        <f>J6</f>
        <v>88.1</v>
      </c>
      <c r="K7" s="65">
        <v>1</v>
      </c>
      <c r="L7" s="82"/>
      <c r="M7" s="82"/>
    </row>
    <row r="8" spans="1:41" x14ac:dyDescent="0.25">
      <c r="A8" s="2" t="s">
        <v>18</v>
      </c>
      <c r="B8" s="3">
        <v>98.3</v>
      </c>
      <c r="C8" s="3"/>
      <c r="D8" s="65">
        <f t="shared" ref="D8:D37" si="1">B8/B7</f>
        <v>1.0051124744376279</v>
      </c>
      <c r="E8" s="3">
        <v>88.8</v>
      </c>
      <c r="G8" s="65">
        <f t="shared" ref="G8:G40" si="2">E8/E7</f>
        <v>1.004524886877828</v>
      </c>
      <c r="H8" s="82"/>
      <c r="I8" s="2" t="s">
        <v>19</v>
      </c>
      <c r="J8" s="3">
        <f>J7</f>
        <v>88.1</v>
      </c>
      <c r="K8" s="65">
        <v>1</v>
      </c>
      <c r="L8" s="82"/>
      <c r="M8" s="82"/>
    </row>
    <row r="9" spans="1:41" x14ac:dyDescent="0.25">
      <c r="A9" s="2" t="s">
        <v>20</v>
      </c>
      <c r="B9" s="3">
        <v>98.8</v>
      </c>
      <c r="C9" s="3">
        <f>AVERAGE(B6:B9)</f>
        <v>98.100000000000009</v>
      </c>
      <c r="D9" s="65">
        <f t="shared" si="1"/>
        <v>1.005086469989827</v>
      </c>
      <c r="E9" s="3">
        <v>89.2</v>
      </c>
      <c r="F9" s="3">
        <f>AVERAGE(E6:E9)</f>
        <v>88.625</v>
      </c>
      <c r="G9" s="65">
        <f t="shared" si="2"/>
        <v>1.0045045045045045</v>
      </c>
      <c r="H9" s="82"/>
      <c r="I9" s="2" t="s">
        <v>21</v>
      </c>
      <c r="J9" s="3">
        <f>E7</f>
        <v>88.4</v>
      </c>
      <c r="K9" s="65">
        <f>1+(J9/J8-1)/3</f>
        <v>1.0011350737797957</v>
      </c>
      <c r="L9" s="82"/>
      <c r="M9" s="82"/>
      <c r="N9" s="4" t="s">
        <v>22</v>
      </c>
      <c r="AF9" s="107"/>
      <c r="AG9" s="107"/>
      <c r="AH9" s="107"/>
      <c r="AI9" s="107"/>
      <c r="AJ9" s="107"/>
      <c r="AK9" s="107"/>
      <c r="AL9" s="107"/>
      <c r="AM9" s="107"/>
      <c r="AN9" s="107"/>
      <c r="AO9" s="107"/>
    </row>
    <row r="10" spans="1:41" x14ac:dyDescent="0.25">
      <c r="A10" s="2" t="s">
        <v>23</v>
      </c>
      <c r="B10" s="3">
        <v>99.5</v>
      </c>
      <c r="C10" s="3"/>
      <c r="D10" s="65">
        <f t="shared" si="1"/>
        <v>1.0070850202429149</v>
      </c>
      <c r="E10" s="3">
        <v>89.9</v>
      </c>
      <c r="F10" s="3"/>
      <c r="G10" s="65">
        <f t="shared" si="2"/>
        <v>1.007847533632287</v>
      </c>
      <c r="H10" s="82"/>
      <c r="I10" s="2" t="s">
        <v>24</v>
      </c>
      <c r="J10" s="3">
        <f>J9</f>
        <v>88.4</v>
      </c>
      <c r="K10" s="65">
        <f>K9</f>
        <v>1.0011350737797957</v>
      </c>
      <c r="L10" s="82"/>
      <c r="M10" s="82"/>
      <c r="N10" s="4" t="s">
        <v>25</v>
      </c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</row>
    <row r="11" spans="1:41" x14ac:dyDescent="0.25">
      <c r="A11" s="2" t="s">
        <v>26</v>
      </c>
      <c r="B11" s="3">
        <v>99.7</v>
      </c>
      <c r="C11" s="3"/>
      <c r="D11" s="65">
        <f t="shared" si="1"/>
        <v>1.0020100502512563</v>
      </c>
      <c r="E11" s="3">
        <v>90.1</v>
      </c>
      <c r="F11" s="3"/>
      <c r="G11" s="65">
        <f t="shared" si="2"/>
        <v>1.0022246941045605</v>
      </c>
      <c r="H11" s="82"/>
      <c r="I11" s="2" t="s">
        <v>27</v>
      </c>
      <c r="J11" s="3">
        <f>J10</f>
        <v>88.4</v>
      </c>
      <c r="K11" s="65">
        <f>K10</f>
        <v>1.0011350737797957</v>
      </c>
      <c r="L11" s="82"/>
      <c r="M11" s="82"/>
      <c r="N11" t="s">
        <v>28</v>
      </c>
      <c r="P11" t="s">
        <v>29</v>
      </c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</row>
    <row r="12" spans="1:41" x14ac:dyDescent="0.25">
      <c r="A12" s="2" t="s">
        <v>30</v>
      </c>
      <c r="B12" s="3">
        <v>99.8</v>
      </c>
      <c r="C12" s="3"/>
      <c r="D12" s="65">
        <f t="shared" si="1"/>
        <v>1.0010030090270812</v>
      </c>
      <c r="E12" s="3">
        <v>90.1</v>
      </c>
      <c r="F12" s="3"/>
      <c r="G12" s="65">
        <f t="shared" si="2"/>
        <v>1</v>
      </c>
      <c r="H12" s="82"/>
      <c r="I12" s="2" t="s">
        <v>31</v>
      </c>
      <c r="J12" s="3">
        <f>E8</f>
        <v>88.8</v>
      </c>
      <c r="K12" s="65">
        <f>1+(J12/J11-1)/3</f>
        <v>1.0015082956259427</v>
      </c>
      <c r="L12" s="82"/>
      <c r="M12" s="82"/>
      <c r="N12" s="181" t="s">
        <v>32</v>
      </c>
      <c r="O12" s="181"/>
      <c r="P12" s="48">
        <f>EXP(LN(1+(E41/E6-1))/((COUNT(E6:E41))-1))-1</f>
        <v>8.2615339748353112E-3</v>
      </c>
      <c r="Q12" s="52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</row>
    <row r="13" spans="1:41" x14ac:dyDescent="0.25">
      <c r="A13" s="2" t="s">
        <v>33</v>
      </c>
      <c r="B13" s="3">
        <v>101</v>
      </c>
      <c r="C13" s="3">
        <f>AVERAGE(B10:B13)</f>
        <v>100</v>
      </c>
      <c r="D13" s="65">
        <f>B13/B12</f>
        <v>1.0120240480961924</v>
      </c>
      <c r="E13" s="3">
        <v>91.2</v>
      </c>
      <c r="F13" s="3">
        <f>AVERAGE(E10:E13)</f>
        <v>90.325000000000003</v>
      </c>
      <c r="G13" s="65">
        <f t="shared" si="2"/>
        <v>1.0122086570477249</v>
      </c>
      <c r="H13" s="82"/>
      <c r="I13" s="2" t="s">
        <v>34</v>
      </c>
      <c r="J13" s="3">
        <f>J12</f>
        <v>88.8</v>
      </c>
      <c r="K13" s="65">
        <f>K12</f>
        <v>1.0015082956259427</v>
      </c>
      <c r="L13" s="82"/>
      <c r="M13" s="82"/>
      <c r="N13" s="181" t="s">
        <v>35</v>
      </c>
      <c r="O13" s="181"/>
      <c r="P13" s="48">
        <f>EXP(LN(1+(J110/J6-1))/((COUNT(J6:J110))-1))-1</f>
        <v>2.2933856775477768E-3</v>
      </c>
      <c r="Q13" s="52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</row>
    <row r="14" spans="1:41" x14ac:dyDescent="0.25">
      <c r="A14" s="2" t="s">
        <v>36</v>
      </c>
      <c r="B14" s="3">
        <v>102.1</v>
      </c>
      <c r="C14" s="3"/>
      <c r="D14" s="65">
        <f t="shared" si="1"/>
        <v>1.0108910891089109</v>
      </c>
      <c r="E14" s="3">
        <v>92.3</v>
      </c>
      <c r="F14" s="3"/>
      <c r="G14" s="65">
        <f t="shared" si="2"/>
        <v>1.0120614035087718</v>
      </c>
      <c r="H14" s="82"/>
      <c r="I14" s="2" t="s">
        <v>37</v>
      </c>
      <c r="J14" s="3">
        <f>J13</f>
        <v>88.8</v>
      </c>
      <c r="K14" s="65">
        <f>K13</f>
        <v>1.0015082956259427</v>
      </c>
      <c r="L14" s="82"/>
      <c r="M14" s="82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</row>
    <row r="15" spans="1:41" x14ac:dyDescent="0.25">
      <c r="A15" s="2" t="s">
        <v>38</v>
      </c>
      <c r="B15" s="3">
        <v>102.7</v>
      </c>
      <c r="C15" s="3"/>
      <c r="D15" s="65">
        <f t="shared" si="1"/>
        <v>1.0058765915768855</v>
      </c>
      <c r="E15" s="3">
        <v>92.8</v>
      </c>
      <c r="F15" s="3"/>
      <c r="G15" s="65">
        <f t="shared" si="2"/>
        <v>1.0054171180931744</v>
      </c>
      <c r="H15" s="82"/>
      <c r="I15" s="2" t="s">
        <v>39</v>
      </c>
      <c r="J15" s="3">
        <f>E9</f>
        <v>89.2</v>
      </c>
      <c r="K15" s="65">
        <f>1+(J15/J14-1)/3</f>
        <v>1.0015015015015014</v>
      </c>
      <c r="L15" s="82"/>
      <c r="M15" s="82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</row>
    <row r="16" spans="1:41" x14ac:dyDescent="0.25">
      <c r="A16" s="2" t="s">
        <v>40</v>
      </c>
      <c r="B16" s="3">
        <v>102.1</v>
      </c>
      <c r="C16" s="3"/>
      <c r="D16" s="65">
        <f t="shared" si="1"/>
        <v>0.99415774099318399</v>
      </c>
      <c r="E16" s="3">
        <v>92.2</v>
      </c>
      <c r="F16" s="3"/>
      <c r="G16" s="65">
        <f t="shared" si="2"/>
        <v>0.99353448275862077</v>
      </c>
      <c r="H16" s="82"/>
      <c r="I16" s="2" t="s">
        <v>41</v>
      </c>
      <c r="J16" s="3">
        <f>J15</f>
        <v>89.2</v>
      </c>
      <c r="K16" s="65">
        <f>K15</f>
        <v>1.0015015015015014</v>
      </c>
      <c r="L16" s="82"/>
      <c r="M16" s="82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</row>
    <row r="17" spans="1:41" x14ac:dyDescent="0.25">
      <c r="A17" s="2" t="s">
        <v>42</v>
      </c>
      <c r="B17" s="3">
        <v>103.2</v>
      </c>
      <c r="C17" s="3">
        <f>AVERAGE(B14:B17)</f>
        <v>102.52499999999999</v>
      </c>
      <c r="D17" s="65">
        <f t="shared" si="1"/>
        <v>1.01077375122429</v>
      </c>
      <c r="E17" s="3">
        <v>93.2</v>
      </c>
      <c r="F17" s="3">
        <f>AVERAGE(E14:E17)</f>
        <v>92.625</v>
      </c>
      <c r="G17" s="65">
        <f t="shared" si="2"/>
        <v>1.0108459869848156</v>
      </c>
      <c r="H17" s="82"/>
      <c r="I17" s="2" t="s">
        <v>43</v>
      </c>
      <c r="J17" s="3">
        <f>J16</f>
        <v>89.2</v>
      </c>
      <c r="K17" s="65">
        <f>K16</f>
        <v>1.0015015015015014</v>
      </c>
      <c r="L17" s="82"/>
      <c r="M17" s="82"/>
      <c r="N17" s="14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</row>
    <row r="18" spans="1:41" x14ac:dyDescent="0.25">
      <c r="A18" s="2" t="s">
        <v>44</v>
      </c>
      <c r="B18" s="3">
        <v>103.8</v>
      </c>
      <c r="C18" s="3"/>
      <c r="D18" s="65">
        <f t="shared" si="1"/>
        <v>1.0058139534883721</v>
      </c>
      <c r="E18" s="3">
        <v>93.8</v>
      </c>
      <c r="F18" s="3"/>
      <c r="G18" s="65">
        <f t="shared" si="2"/>
        <v>1.0064377682403434</v>
      </c>
      <c r="H18" s="82"/>
      <c r="I18" s="2" t="s">
        <v>45</v>
      </c>
      <c r="J18" s="3">
        <f>E10</f>
        <v>89.9</v>
      </c>
      <c r="K18" s="65">
        <f>1+(J18/J17-1)/3</f>
        <v>1.0026158445440956</v>
      </c>
      <c r="L18" s="82"/>
      <c r="M18" s="82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</row>
    <row r="19" spans="1:41" x14ac:dyDescent="0.25">
      <c r="A19" s="2" t="s">
        <v>46</v>
      </c>
      <c r="B19" s="3">
        <v>104.7</v>
      </c>
      <c r="C19" s="3"/>
      <c r="D19" s="65">
        <f t="shared" si="1"/>
        <v>1.0086705202312138</v>
      </c>
      <c r="E19" s="3">
        <v>94.6</v>
      </c>
      <c r="F19" s="3"/>
      <c r="G19" s="65">
        <f t="shared" si="2"/>
        <v>1.0085287846481876</v>
      </c>
      <c r="H19" s="82"/>
      <c r="I19" s="2" t="s">
        <v>47</v>
      </c>
      <c r="J19" s="3">
        <f>J18</f>
        <v>89.9</v>
      </c>
      <c r="K19" s="65">
        <f>K18</f>
        <v>1.0026158445440956</v>
      </c>
      <c r="L19" s="82"/>
      <c r="M19" s="82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</row>
    <row r="20" spans="1:41" x14ac:dyDescent="0.25">
      <c r="A20" s="2" t="s">
        <v>48</v>
      </c>
      <c r="B20" s="3">
        <v>104.3</v>
      </c>
      <c r="C20" s="3"/>
      <c r="D20" s="65">
        <f t="shared" si="1"/>
        <v>0.99617956064947466</v>
      </c>
      <c r="E20" s="3">
        <v>94.2</v>
      </c>
      <c r="F20" s="3"/>
      <c r="G20" s="65">
        <f t="shared" si="2"/>
        <v>0.9957716701902749</v>
      </c>
      <c r="H20" s="82"/>
      <c r="I20" s="2" t="s">
        <v>49</v>
      </c>
      <c r="J20" s="3">
        <f>J19</f>
        <v>89.9</v>
      </c>
      <c r="K20" s="65">
        <f>K19</f>
        <v>1.0026158445440956</v>
      </c>
      <c r="L20" s="82"/>
      <c r="M20" s="82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</row>
    <row r="21" spans="1:41" x14ac:dyDescent="0.25">
      <c r="A21" s="2" t="s">
        <v>50</v>
      </c>
      <c r="B21" s="3">
        <v>105.8</v>
      </c>
      <c r="C21" s="3">
        <f>AVERAGE(B18:B21)</f>
        <v>104.65</v>
      </c>
      <c r="D21" s="65">
        <f t="shared" si="1"/>
        <v>1.0143815915627996</v>
      </c>
      <c r="E21" s="3">
        <v>95.6</v>
      </c>
      <c r="F21" s="3">
        <f>AVERAGE(E18:E21)</f>
        <v>94.549999999999983</v>
      </c>
      <c r="G21" s="65">
        <f t="shared" si="2"/>
        <v>1.0148619957537155</v>
      </c>
      <c r="H21" s="82"/>
      <c r="I21" s="2" t="s">
        <v>51</v>
      </c>
      <c r="J21" s="3">
        <f>E11</f>
        <v>90.1</v>
      </c>
      <c r="K21" s="65">
        <f>1+(J21/J20-1)/3</f>
        <v>1.0007415647015201</v>
      </c>
      <c r="L21" s="82"/>
      <c r="M21" s="82"/>
      <c r="W21" s="82"/>
    </row>
    <row r="22" spans="1:41" x14ac:dyDescent="0.25">
      <c r="A22" s="2" t="s">
        <v>52</v>
      </c>
      <c r="B22" s="3">
        <v>106.3</v>
      </c>
      <c r="C22" s="3"/>
      <c r="D22" s="65">
        <f t="shared" si="1"/>
        <v>1.0047258979206048</v>
      </c>
      <c r="E22" s="3">
        <v>96</v>
      </c>
      <c r="F22" s="3"/>
      <c r="G22" s="65">
        <f t="shared" si="2"/>
        <v>1.00418410041841</v>
      </c>
      <c r="H22" s="82"/>
      <c r="I22" s="2" t="s">
        <v>53</v>
      </c>
      <c r="J22" s="3">
        <f>J21</f>
        <v>90.1</v>
      </c>
      <c r="K22" s="65">
        <f>K21</f>
        <v>1.0007415647015201</v>
      </c>
      <c r="L22" s="82"/>
      <c r="M22" s="82"/>
      <c r="W22" s="82"/>
    </row>
    <row r="23" spans="1:41" x14ac:dyDescent="0.25">
      <c r="A23" s="2" t="s">
        <v>54</v>
      </c>
      <c r="B23" s="3">
        <v>108.6</v>
      </c>
      <c r="C23" s="3"/>
      <c r="D23" s="65">
        <f t="shared" si="1"/>
        <v>1.0216368767638757</v>
      </c>
      <c r="E23" s="3">
        <v>98.1</v>
      </c>
      <c r="F23" s="3"/>
      <c r="G23" s="65">
        <f t="shared" si="2"/>
        <v>1.0218749999999999</v>
      </c>
      <c r="H23" s="82"/>
      <c r="I23" s="2" t="s">
        <v>55</v>
      </c>
      <c r="J23" s="3">
        <f>J22</f>
        <v>90.1</v>
      </c>
      <c r="K23" s="65">
        <f>K22</f>
        <v>1.0007415647015201</v>
      </c>
      <c r="L23" s="82"/>
      <c r="M23" s="82"/>
      <c r="P23" s="48"/>
      <c r="W23" s="82"/>
    </row>
    <row r="24" spans="1:41" x14ac:dyDescent="0.25">
      <c r="A24" s="2" t="s">
        <v>56</v>
      </c>
      <c r="B24" s="3">
        <v>108.5</v>
      </c>
      <c r="C24" s="3"/>
      <c r="D24" s="65">
        <f t="shared" si="1"/>
        <v>0.99907918968692455</v>
      </c>
      <c r="E24" s="3">
        <v>98.1</v>
      </c>
      <c r="F24" s="3"/>
      <c r="G24" s="65">
        <f t="shared" si="2"/>
        <v>1</v>
      </c>
      <c r="H24" s="82"/>
      <c r="I24" s="2" t="s">
        <v>57</v>
      </c>
      <c r="J24" s="3">
        <f>E12</f>
        <v>90.1</v>
      </c>
      <c r="K24" s="65">
        <f>1+(J24/J23-1)/3</f>
        <v>1</v>
      </c>
      <c r="L24" s="82"/>
      <c r="M24" s="82"/>
      <c r="P24" s="48"/>
      <c r="W24" s="82"/>
    </row>
    <row r="25" spans="1:41" x14ac:dyDescent="0.25">
      <c r="A25" s="2" t="s">
        <v>58</v>
      </c>
      <c r="B25" s="3">
        <v>108.8</v>
      </c>
      <c r="C25" s="3">
        <f>AVERAGE(B22:B25)</f>
        <v>108.05</v>
      </c>
      <c r="D25" s="65">
        <f t="shared" si="1"/>
        <v>1.0027649769585254</v>
      </c>
      <c r="E25" s="3">
        <v>98.3</v>
      </c>
      <c r="F25" s="3">
        <f>AVERAGE(E22:E25)</f>
        <v>97.625</v>
      </c>
      <c r="G25" s="65">
        <f t="shared" si="2"/>
        <v>1.0020387359836902</v>
      </c>
      <c r="H25" s="82"/>
      <c r="I25" s="2" t="s">
        <v>59</v>
      </c>
      <c r="J25" s="3">
        <f>J24</f>
        <v>90.1</v>
      </c>
      <c r="K25" s="65">
        <f>K24</f>
        <v>1</v>
      </c>
      <c r="L25" s="82"/>
      <c r="M25" s="82"/>
      <c r="W25" s="82"/>
    </row>
    <row r="26" spans="1:41" x14ac:dyDescent="0.25">
      <c r="A26" s="2" t="s">
        <v>60</v>
      </c>
      <c r="B26" s="3">
        <v>110</v>
      </c>
      <c r="C26" s="3"/>
      <c r="D26" s="65">
        <f t="shared" si="1"/>
        <v>1.0110294117647058</v>
      </c>
      <c r="E26" s="3">
        <v>99.4</v>
      </c>
      <c r="F26" s="3"/>
      <c r="G26" s="65">
        <f t="shared" si="2"/>
        <v>1.0111902339776195</v>
      </c>
      <c r="H26" s="82"/>
      <c r="I26" s="2" t="s">
        <v>61</v>
      </c>
      <c r="J26" s="3">
        <f>J25</f>
        <v>90.1</v>
      </c>
      <c r="K26" s="65">
        <f>K25</f>
        <v>1</v>
      </c>
      <c r="L26" s="82"/>
      <c r="M26" s="82"/>
      <c r="P26" s="82"/>
      <c r="W26" s="82"/>
    </row>
    <row r="27" spans="1:41" x14ac:dyDescent="0.25">
      <c r="A27" s="2" t="s">
        <v>62</v>
      </c>
      <c r="B27" s="3">
        <v>111</v>
      </c>
      <c r="C27" s="3"/>
      <c r="D27" s="65">
        <f t="shared" si="1"/>
        <v>1.009090909090909</v>
      </c>
      <c r="E27" s="3">
        <v>100.3</v>
      </c>
      <c r="F27" s="3"/>
      <c r="G27" s="65">
        <f t="shared" si="2"/>
        <v>1.0090543259557343</v>
      </c>
      <c r="H27" s="82"/>
      <c r="I27" s="2" t="s">
        <v>63</v>
      </c>
      <c r="J27" s="3">
        <f>E13</f>
        <v>91.2</v>
      </c>
      <c r="K27" s="65">
        <f>1+(J27/J26-1)/3</f>
        <v>1.0040695523492416</v>
      </c>
      <c r="L27" s="82"/>
      <c r="M27" s="82"/>
      <c r="P27" s="82"/>
      <c r="W27" s="82"/>
    </row>
    <row r="28" spans="1:41" x14ac:dyDescent="0.25">
      <c r="A28" s="2" t="s">
        <v>64</v>
      </c>
      <c r="B28" s="3">
        <v>110.3</v>
      </c>
      <c r="C28" s="3"/>
      <c r="D28" s="65">
        <f t="shared" si="1"/>
        <v>0.99369369369369365</v>
      </c>
      <c r="E28" s="3">
        <v>99.7</v>
      </c>
      <c r="F28" s="3"/>
      <c r="G28" s="65">
        <f t="shared" si="2"/>
        <v>0.99401794616151551</v>
      </c>
      <c r="H28" s="82"/>
      <c r="I28" s="2" t="s">
        <v>65</v>
      </c>
      <c r="J28" s="3">
        <f>J27</f>
        <v>91.2</v>
      </c>
      <c r="K28" s="65">
        <f>K27</f>
        <v>1.0040695523492416</v>
      </c>
      <c r="L28" s="82"/>
      <c r="M28" s="82"/>
      <c r="W28" s="82"/>
    </row>
    <row r="29" spans="1:41" x14ac:dyDescent="0.25">
      <c r="A29" s="2" t="s">
        <v>66</v>
      </c>
      <c r="B29" s="3">
        <v>111.4</v>
      </c>
      <c r="C29" s="3">
        <f>AVERAGE(B26:B29)</f>
        <v>110.67500000000001</v>
      </c>
      <c r="D29" s="65">
        <f t="shared" si="1"/>
        <v>1.0099728014505893</v>
      </c>
      <c r="E29" s="3">
        <v>100.7</v>
      </c>
      <c r="F29" s="3">
        <f>AVERAGE(E26:E29)</f>
        <v>100.02499999999999</v>
      </c>
      <c r="G29" s="65">
        <f t="shared" si="2"/>
        <v>1.0100300902708124</v>
      </c>
      <c r="H29" s="82"/>
      <c r="I29" s="2" t="s">
        <v>67</v>
      </c>
      <c r="J29" s="3">
        <f>J28</f>
        <v>91.2</v>
      </c>
      <c r="K29" s="65">
        <f>K28</f>
        <v>1.0040695523492416</v>
      </c>
      <c r="L29" s="82"/>
      <c r="M29" s="82"/>
      <c r="W29" s="82"/>
    </row>
    <row r="30" spans="1:41" x14ac:dyDescent="0.25">
      <c r="A30" s="2" t="s">
        <v>68</v>
      </c>
      <c r="B30" s="3">
        <v>112.4</v>
      </c>
      <c r="C30" s="3"/>
      <c r="D30" s="65">
        <f t="shared" si="1"/>
        <v>1.0089766606822261</v>
      </c>
      <c r="E30" s="3">
        <v>101.6</v>
      </c>
      <c r="F30" s="3"/>
      <c r="G30" s="65">
        <f t="shared" si="2"/>
        <v>1.0089374379344587</v>
      </c>
      <c r="H30" s="82"/>
      <c r="I30" s="2" t="s">
        <v>69</v>
      </c>
      <c r="J30" s="3">
        <f>E14</f>
        <v>92.3</v>
      </c>
      <c r="K30" s="65">
        <f>1+(J30/J29-1)/3</f>
        <v>1.0040204678362572</v>
      </c>
      <c r="L30" s="82"/>
      <c r="M30" s="82"/>
      <c r="W30" s="82"/>
    </row>
    <row r="31" spans="1:41" x14ac:dyDescent="0.25">
      <c r="A31" s="2" t="s">
        <v>70</v>
      </c>
      <c r="B31" s="3">
        <v>114.5</v>
      </c>
      <c r="C31" s="3"/>
      <c r="D31" s="65">
        <f t="shared" si="1"/>
        <v>1.0186832740213523</v>
      </c>
      <c r="E31" s="3">
        <v>103.5</v>
      </c>
      <c r="F31" s="3"/>
      <c r="G31" s="65">
        <f t="shared" si="2"/>
        <v>1.0187007874015748</v>
      </c>
      <c r="H31" s="82"/>
      <c r="I31" s="2" t="s">
        <v>71</v>
      </c>
      <c r="J31" s="3">
        <f>J30</f>
        <v>92.3</v>
      </c>
      <c r="K31" s="65">
        <f>K30</f>
        <v>1.0040204678362572</v>
      </c>
      <c r="L31" s="82"/>
      <c r="M31" s="82"/>
      <c r="W31" s="82"/>
    </row>
    <row r="32" spans="1:41" x14ac:dyDescent="0.25">
      <c r="A32" s="2" t="s">
        <v>72</v>
      </c>
      <c r="B32" s="3">
        <v>114.1</v>
      </c>
      <c r="C32" s="3"/>
      <c r="D32" s="65">
        <f t="shared" si="1"/>
        <v>0.99650655021834056</v>
      </c>
      <c r="E32" s="3">
        <v>103.1</v>
      </c>
      <c r="F32" s="3"/>
      <c r="G32" s="65">
        <f t="shared" si="2"/>
        <v>0.99613526570048305</v>
      </c>
      <c r="H32" s="82"/>
      <c r="I32" s="2" t="s">
        <v>73</v>
      </c>
      <c r="J32" s="3">
        <f>J31</f>
        <v>92.3</v>
      </c>
      <c r="K32" s="65">
        <f>K31</f>
        <v>1.0040204678362572</v>
      </c>
      <c r="L32" s="82"/>
      <c r="M32" s="82"/>
      <c r="W32" s="82"/>
    </row>
    <row r="33" spans="1:23" x14ac:dyDescent="0.25">
      <c r="A33" s="2" t="s">
        <v>74</v>
      </c>
      <c r="B33" s="3">
        <v>115.6</v>
      </c>
      <c r="C33" s="3">
        <f>AVERAGE(B30:B33)</f>
        <v>114.15</v>
      </c>
      <c r="D33" s="65">
        <f t="shared" si="1"/>
        <v>1.0131463628396145</v>
      </c>
      <c r="E33" s="3">
        <v>104.4</v>
      </c>
      <c r="F33" s="3">
        <f>AVERAGE(E30:E33)</f>
        <v>103.15</v>
      </c>
      <c r="G33" s="65">
        <f t="shared" si="2"/>
        <v>1.0126091173617848</v>
      </c>
      <c r="H33" s="82"/>
      <c r="I33" s="2" t="s">
        <v>75</v>
      </c>
      <c r="J33" s="3">
        <f>E15</f>
        <v>92.8</v>
      </c>
      <c r="K33" s="65">
        <f>1+(J33/J32-1)/3</f>
        <v>1.0018057060310581</v>
      </c>
      <c r="L33" s="82"/>
      <c r="M33" s="82"/>
      <c r="W33" s="82"/>
    </row>
    <row r="34" spans="1:23" x14ac:dyDescent="0.25">
      <c r="A34" s="2" t="s">
        <v>76</v>
      </c>
      <c r="B34" s="3">
        <v>117.1</v>
      </c>
      <c r="C34" s="3"/>
      <c r="D34" s="65">
        <f t="shared" si="1"/>
        <v>1.0129757785467128</v>
      </c>
      <c r="E34" s="3">
        <v>105.8</v>
      </c>
      <c r="F34" s="3"/>
      <c r="G34" s="65">
        <f t="shared" si="2"/>
        <v>1.0134099616858236</v>
      </c>
      <c r="H34" s="82"/>
      <c r="I34" s="2" t="s">
        <v>77</v>
      </c>
      <c r="J34" s="3">
        <f>J33</f>
        <v>92.8</v>
      </c>
      <c r="K34" s="65">
        <f>K33</f>
        <v>1.0018057060310581</v>
      </c>
      <c r="L34" s="82"/>
      <c r="M34" s="82"/>
      <c r="W34" s="82"/>
    </row>
    <row r="35" spans="1:23" x14ac:dyDescent="0.25">
      <c r="A35" s="2" t="s">
        <v>78</v>
      </c>
      <c r="B35" s="3">
        <v>119.1</v>
      </c>
      <c r="C35" s="3"/>
      <c r="D35" s="65">
        <f t="shared" si="1"/>
        <v>1.0170794192997439</v>
      </c>
      <c r="E35" s="3">
        <v>107.7</v>
      </c>
      <c r="F35" s="3"/>
      <c r="G35" s="65">
        <f t="shared" si="2"/>
        <v>1.0179584120982987</v>
      </c>
      <c r="H35" s="82"/>
      <c r="I35" s="2" t="s">
        <v>79</v>
      </c>
      <c r="J35" s="3">
        <f>J34</f>
        <v>92.8</v>
      </c>
      <c r="K35" s="65">
        <f>K34</f>
        <v>1.0018057060310581</v>
      </c>
      <c r="L35" s="82"/>
      <c r="M35" s="82"/>
      <c r="W35" s="82"/>
    </row>
    <row r="36" spans="1:23" x14ac:dyDescent="0.25">
      <c r="A36" s="2" t="s">
        <v>80</v>
      </c>
      <c r="B36" s="3">
        <v>118.4</v>
      </c>
      <c r="C36" s="3"/>
      <c r="D36" s="65">
        <f t="shared" si="1"/>
        <v>0.99412258606213277</v>
      </c>
      <c r="E36" s="3">
        <v>107</v>
      </c>
      <c r="F36" s="3"/>
      <c r="G36" s="65">
        <f t="shared" si="2"/>
        <v>0.99350046425255334</v>
      </c>
      <c r="H36" s="82"/>
      <c r="I36" s="2" t="s">
        <v>81</v>
      </c>
      <c r="J36" s="3">
        <f>E16</f>
        <v>92.2</v>
      </c>
      <c r="K36" s="65">
        <f>1+(J36/J35-1)/3</f>
        <v>0.99784482758620696</v>
      </c>
      <c r="L36" s="82"/>
      <c r="M36" s="82"/>
      <c r="W36" s="82"/>
    </row>
    <row r="37" spans="1:23" x14ac:dyDescent="0.25">
      <c r="A37" s="2" t="s">
        <v>82</v>
      </c>
      <c r="B37" s="3">
        <v>121.8</v>
      </c>
      <c r="C37" s="3">
        <f>AVERAGE(B34:B37)</f>
        <v>119.10000000000001</v>
      </c>
      <c r="D37" s="65">
        <f t="shared" si="1"/>
        <v>1.0287162162162162</v>
      </c>
      <c r="E37" s="3">
        <v>110.1</v>
      </c>
      <c r="F37" s="3">
        <f>AVERAGE(E34:E37)</f>
        <v>107.65</v>
      </c>
      <c r="G37" s="65">
        <f t="shared" si="2"/>
        <v>1.0289719626168223</v>
      </c>
      <c r="H37" s="82"/>
      <c r="I37" s="2" t="s">
        <v>83</v>
      </c>
      <c r="J37" s="3">
        <f>J36</f>
        <v>92.2</v>
      </c>
      <c r="K37" s="65">
        <f>K36</f>
        <v>0.99784482758620696</v>
      </c>
      <c r="L37" s="82"/>
      <c r="M37" s="82"/>
      <c r="W37" s="82"/>
    </row>
    <row r="38" spans="1:23" x14ac:dyDescent="0.25">
      <c r="A38" s="2" t="s">
        <v>84</v>
      </c>
      <c r="E38" s="3">
        <v>111</v>
      </c>
      <c r="G38" s="65">
        <f t="shared" si="2"/>
        <v>1.0081743869209809</v>
      </c>
      <c r="H38" s="82"/>
      <c r="I38" s="2" t="s">
        <v>85</v>
      </c>
      <c r="J38" s="3">
        <f>J37</f>
        <v>92.2</v>
      </c>
      <c r="K38" s="65">
        <f>K37</f>
        <v>0.99784482758620696</v>
      </c>
      <c r="L38" s="82"/>
      <c r="M38" s="82"/>
      <c r="W38" s="82"/>
    </row>
    <row r="39" spans="1:23" x14ac:dyDescent="0.25">
      <c r="A39" s="2" t="s">
        <v>86</v>
      </c>
      <c r="E39" s="3">
        <v>113</v>
      </c>
      <c r="G39" s="65">
        <f t="shared" si="2"/>
        <v>1.0180180180180181</v>
      </c>
      <c r="H39" s="82"/>
      <c r="I39" s="2" t="s">
        <v>87</v>
      </c>
      <c r="J39" s="3">
        <f>E17</f>
        <v>93.2</v>
      </c>
      <c r="K39" s="65">
        <f>1+(J39/J38-1)/3</f>
        <v>1.0036153289949385</v>
      </c>
      <c r="L39" s="82"/>
      <c r="M39" s="82"/>
      <c r="W39" s="82"/>
    </row>
    <row r="40" spans="1:23" x14ac:dyDescent="0.25">
      <c r="A40" s="2" t="s">
        <v>88</v>
      </c>
      <c r="E40" s="3">
        <v>111.8</v>
      </c>
      <c r="G40" s="65">
        <f t="shared" si="2"/>
        <v>0.98938053097345136</v>
      </c>
      <c r="H40" s="82"/>
      <c r="I40" s="2" t="s">
        <v>89</v>
      </c>
      <c r="J40" s="3">
        <f>J39</f>
        <v>93.2</v>
      </c>
      <c r="K40" s="65">
        <f>K39</f>
        <v>1.0036153289949385</v>
      </c>
      <c r="L40" s="82"/>
      <c r="M40" s="82"/>
      <c r="N40" s="82"/>
      <c r="W40" s="82"/>
    </row>
    <row r="41" spans="1:23" x14ac:dyDescent="0.25">
      <c r="A41" s="2" t="s">
        <v>90</v>
      </c>
      <c r="E41" s="3">
        <v>117.5</v>
      </c>
      <c r="F41" s="3">
        <f>AVERAGE(E38:E41)</f>
        <v>113.325</v>
      </c>
      <c r="G41" s="3"/>
      <c r="H41" s="3"/>
      <c r="I41" s="2" t="s">
        <v>91</v>
      </c>
      <c r="J41" s="3">
        <f>J40</f>
        <v>93.2</v>
      </c>
      <c r="K41" s="65">
        <f>K40</f>
        <v>1.0036153289949385</v>
      </c>
      <c r="L41" s="82"/>
      <c r="M41" s="82"/>
      <c r="W41" s="82"/>
    </row>
    <row r="42" spans="1:23" x14ac:dyDescent="0.25">
      <c r="E42" s="82"/>
      <c r="I42" s="2" t="s">
        <v>92</v>
      </c>
      <c r="J42" s="3">
        <f>E18</f>
        <v>93.8</v>
      </c>
      <c r="K42" s="65">
        <f>1+(J42/J41-1)/3</f>
        <v>1.002145922746781</v>
      </c>
      <c r="L42" s="82"/>
      <c r="M42" s="82"/>
      <c r="W42" s="82"/>
    </row>
    <row r="43" spans="1:23" x14ac:dyDescent="0.25">
      <c r="I43" s="2" t="s">
        <v>93</v>
      </c>
      <c r="J43" s="3">
        <f>J42</f>
        <v>93.8</v>
      </c>
      <c r="K43" s="65">
        <f>K42</f>
        <v>1.002145922746781</v>
      </c>
      <c r="L43" s="82"/>
      <c r="M43" s="82"/>
      <c r="W43" s="82"/>
    </row>
    <row r="44" spans="1:23" x14ac:dyDescent="0.25">
      <c r="I44" s="2" t="s">
        <v>94</v>
      </c>
      <c r="J44" s="3">
        <f>J43</f>
        <v>93.8</v>
      </c>
      <c r="K44" s="65">
        <f>K43</f>
        <v>1.002145922746781</v>
      </c>
      <c r="L44" s="82"/>
      <c r="M44" s="82"/>
      <c r="W44" s="103"/>
    </row>
    <row r="45" spans="1:23" x14ac:dyDescent="0.25">
      <c r="I45" s="2" t="s">
        <v>95</v>
      </c>
      <c r="J45" s="3">
        <f>E19</f>
        <v>94.6</v>
      </c>
      <c r="K45" s="65">
        <f>1+(J45/J44-1)/3</f>
        <v>1.0028429282160625</v>
      </c>
      <c r="L45" s="82"/>
      <c r="M45" s="82"/>
    </row>
    <row r="46" spans="1:23" x14ac:dyDescent="0.25">
      <c r="I46" s="2" t="s">
        <v>96</v>
      </c>
      <c r="J46" s="3">
        <f>J45</f>
        <v>94.6</v>
      </c>
      <c r="K46" s="65">
        <f>K45</f>
        <v>1.0028429282160625</v>
      </c>
      <c r="L46" s="82"/>
      <c r="M46" s="82"/>
    </row>
    <row r="47" spans="1:23" x14ac:dyDescent="0.25">
      <c r="I47" s="2" t="s">
        <v>97</v>
      </c>
      <c r="J47" s="3">
        <f>J46</f>
        <v>94.6</v>
      </c>
      <c r="K47" s="65">
        <f>K46</f>
        <v>1.0028429282160625</v>
      </c>
      <c r="L47" s="82"/>
      <c r="M47" s="82"/>
    </row>
    <row r="48" spans="1:23" x14ac:dyDescent="0.25">
      <c r="I48" s="2" t="s">
        <v>98</v>
      </c>
      <c r="J48" s="3">
        <f>E20</f>
        <v>94.2</v>
      </c>
      <c r="K48" s="65">
        <f>1+(J48/J47-1)/3</f>
        <v>0.99859055673009167</v>
      </c>
      <c r="L48" s="82"/>
      <c r="M48" s="82"/>
    </row>
    <row r="49" spans="9:13" x14ac:dyDescent="0.25">
      <c r="I49" s="2" t="s">
        <v>99</v>
      </c>
      <c r="J49" s="3">
        <f>J48</f>
        <v>94.2</v>
      </c>
      <c r="K49" s="65">
        <f>K48</f>
        <v>0.99859055673009167</v>
      </c>
      <c r="L49" s="82"/>
      <c r="M49" s="82"/>
    </row>
    <row r="50" spans="9:13" x14ac:dyDescent="0.25">
      <c r="I50" s="2" t="s">
        <v>100</v>
      </c>
      <c r="J50" s="3">
        <f>J49</f>
        <v>94.2</v>
      </c>
      <c r="K50" s="65">
        <f>K49</f>
        <v>0.99859055673009167</v>
      </c>
      <c r="L50" s="82"/>
      <c r="M50" s="82"/>
    </row>
    <row r="51" spans="9:13" x14ac:dyDescent="0.25">
      <c r="I51" s="2" t="s">
        <v>101</v>
      </c>
      <c r="J51" s="3">
        <f>E21</f>
        <v>95.6</v>
      </c>
      <c r="K51" s="65">
        <f>1+(J51/J50-1)/3</f>
        <v>1.0049539985845719</v>
      </c>
      <c r="L51" s="82"/>
      <c r="M51" s="82"/>
    </row>
    <row r="52" spans="9:13" x14ac:dyDescent="0.25">
      <c r="I52" s="2" t="s">
        <v>102</v>
      </c>
      <c r="J52" s="3">
        <f>J51</f>
        <v>95.6</v>
      </c>
      <c r="K52" s="65">
        <f>K51</f>
        <v>1.0049539985845719</v>
      </c>
      <c r="L52" s="82"/>
      <c r="M52" s="82"/>
    </row>
    <row r="53" spans="9:13" x14ac:dyDescent="0.25">
      <c r="I53" s="2" t="s">
        <v>103</v>
      </c>
      <c r="J53" s="3">
        <f>J52</f>
        <v>95.6</v>
      </c>
      <c r="K53" s="65">
        <f>K52</f>
        <v>1.0049539985845719</v>
      </c>
      <c r="L53" s="82"/>
      <c r="M53" s="82"/>
    </row>
    <row r="54" spans="9:13" x14ac:dyDescent="0.25">
      <c r="I54" s="2" t="s">
        <v>104</v>
      </c>
      <c r="J54" s="3">
        <f>E22</f>
        <v>96</v>
      </c>
      <c r="K54" s="65">
        <f>1+(J54/J53-1)/3</f>
        <v>1.0013947001394701</v>
      </c>
      <c r="L54" s="82"/>
      <c r="M54" s="82"/>
    </row>
    <row r="55" spans="9:13" x14ac:dyDescent="0.25">
      <c r="I55" s="2" t="s">
        <v>105</v>
      </c>
      <c r="J55" s="3">
        <f>J54</f>
        <v>96</v>
      </c>
      <c r="K55" s="65">
        <f>K54</f>
        <v>1.0013947001394701</v>
      </c>
      <c r="L55" s="82"/>
      <c r="M55" s="82"/>
    </row>
    <row r="56" spans="9:13" x14ac:dyDescent="0.25">
      <c r="I56" s="2" t="s">
        <v>106</v>
      </c>
      <c r="J56" s="3">
        <f>J55</f>
        <v>96</v>
      </c>
      <c r="K56" s="65">
        <f>K55</f>
        <v>1.0013947001394701</v>
      </c>
      <c r="L56" s="82"/>
      <c r="M56" s="82"/>
    </row>
    <row r="57" spans="9:13" x14ac:dyDescent="0.25">
      <c r="I57" s="2" t="s">
        <v>107</v>
      </c>
      <c r="J57" s="3">
        <f>E23</f>
        <v>98.1</v>
      </c>
      <c r="K57" s="65">
        <f>1+(J57/J56-1)/3</f>
        <v>1.0072916666666667</v>
      </c>
      <c r="L57" s="82"/>
      <c r="M57" s="82"/>
    </row>
    <row r="58" spans="9:13" x14ac:dyDescent="0.25">
      <c r="I58" s="2" t="s">
        <v>108</v>
      </c>
      <c r="J58" s="3">
        <f>J57</f>
        <v>98.1</v>
      </c>
      <c r="K58" s="65">
        <f>K57</f>
        <v>1.0072916666666667</v>
      </c>
      <c r="L58" s="82"/>
      <c r="M58" s="82"/>
    </row>
    <row r="59" spans="9:13" x14ac:dyDescent="0.25">
      <c r="I59" s="2" t="s">
        <v>109</v>
      </c>
      <c r="J59" s="3">
        <f>J58</f>
        <v>98.1</v>
      </c>
      <c r="K59" s="65">
        <f>K58</f>
        <v>1.0072916666666667</v>
      </c>
      <c r="L59" s="82"/>
      <c r="M59" s="82"/>
    </row>
    <row r="60" spans="9:13" x14ac:dyDescent="0.25">
      <c r="I60" s="2" t="s">
        <v>110</v>
      </c>
      <c r="J60" s="3">
        <f>E24</f>
        <v>98.1</v>
      </c>
      <c r="K60" s="65">
        <f>1+(J60/J59-1)/3</f>
        <v>1</v>
      </c>
      <c r="L60" s="82"/>
      <c r="M60" s="82"/>
    </row>
    <row r="61" spans="9:13" x14ac:dyDescent="0.25">
      <c r="I61" s="2" t="s">
        <v>111</v>
      </c>
      <c r="J61" s="3">
        <f>J60</f>
        <v>98.1</v>
      </c>
      <c r="K61" s="65">
        <f>K60</f>
        <v>1</v>
      </c>
      <c r="L61" s="82"/>
      <c r="M61" s="82"/>
    </row>
    <row r="62" spans="9:13" x14ac:dyDescent="0.25">
      <c r="I62" s="2" t="s">
        <v>112</v>
      </c>
      <c r="J62" s="3">
        <f>J61</f>
        <v>98.1</v>
      </c>
      <c r="K62" s="65">
        <f>K61</f>
        <v>1</v>
      </c>
      <c r="L62" s="82"/>
      <c r="M62" s="82"/>
    </row>
    <row r="63" spans="9:13" x14ac:dyDescent="0.25">
      <c r="I63" s="2" t="s">
        <v>113</v>
      </c>
      <c r="J63" s="3">
        <f>E25</f>
        <v>98.3</v>
      </c>
      <c r="K63" s="65">
        <f>1+(J63/J62-1)/3</f>
        <v>1.0006795786612301</v>
      </c>
      <c r="L63" s="82"/>
      <c r="M63" s="82"/>
    </row>
    <row r="64" spans="9:13" x14ac:dyDescent="0.25">
      <c r="I64" s="2" t="s">
        <v>114</v>
      </c>
      <c r="J64" s="3">
        <f>J63</f>
        <v>98.3</v>
      </c>
      <c r="K64" s="65">
        <f>K63</f>
        <v>1.0006795786612301</v>
      </c>
      <c r="L64" s="82"/>
      <c r="M64" s="82"/>
    </row>
    <row r="65" spans="9:13" x14ac:dyDescent="0.25">
      <c r="I65" s="2" t="s">
        <v>115</v>
      </c>
      <c r="J65" s="3">
        <f>J64</f>
        <v>98.3</v>
      </c>
      <c r="K65" s="65">
        <f>K64</f>
        <v>1.0006795786612301</v>
      </c>
      <c r="L65" s="82"/>
      <c r="M65" s="82"/>
    </row>
    <row r="66" spans="9:13" x14ac:dyDescent="0.25">
      <c r="I66" s="2" t="s">
        <v>116</v>
      </c>
      <c r="J66" s="3">
        <f>E26</f>
        <v>99.4</v>
      </c>
      <c r="K66" s="65">
        <f>1+(J66/J65-1)/3</f>
        <v>1.0037300779925398</v>
      </c>
      <c r="L66" s="82"/>
      <c r="M66" s="82"/>
    </row>
    <row r="67" spans="9:13" x14ac:dyDescent="0.25">
      <c r="I67" s="2" t="s">
        <v>117</v>
      </c>
      <c r="J67" s="3">
        <f>J66</f>
        <v>99.4</v>
      </c>
      <c r="K67" s="65">
        <f>K66</f>
        <v>1.0037300779925398</v>
      </c>
      <c r="L67" s="82"/>
      <c r="M67" s="82"/>
    </row>
    <row r="68" spans="9:13" x14ac:dyDescent="0.25">
      <c r="I68" s="2" t="s">
        <v>118</v>
      </c>
      <c r="J68" s="3">
        <f>J67</f>
        <v>99.4</v>
      </c>
      <c r="K68" s="65">
        <f>K67</f>
        <v>1.0037300779925398</v>
      </c>
      <c r="L68" s="82"/>
      <c r="M68" s="82"/>
    </row>
    <row r="69" spans="9:13" x14ac:dyDescent="0.25">
      <c r="I69" s="2" t="s">
        <v>119</v>
      </c>
      <c r="J69" s="3">
        <f>E27</f>
        <v>100.3</v>
      </c>
      <c r="K69" s="65">
        <f>1+(J69/J68-1)/3</f>
        <v>1.0030181086519114</v>
      </c>
      <c r="L69" s="82"/>
      <c r="M69" s="82"/>
    </row>
    <row r="70" spans="9:13" x14ac:dyDescent="0.25">
      <c r="I70" s="2" t="s">
        <v>120</v>
      </c>
      <c r="J70" s="3">
        <f>J69</f>
        <v>100.3</v>
      </c>
      <c r="K70" s="65">
        <f>K69</f>
        <v>1.0030181086519114</v>
      </c>
      <c r="L70" s="82"/>
      <c r="M70" s="82"/>
    </row>
    <row r="71" spans="9:13" x14ac:dyDescent="0.25">
      <c r="I71" s="2" t="s">
        <v>121</v>
      </c>
      <c r="J71" s="3">
        <f>J70</f>
        <v>100.3</v>
      </c>
      <c r="K71" s="65">
        <f>K70</f>
        <v>1.0030181086519114</v>
      </c>
      <c r="L71" s="82"/>
      <c r="M71" s="82"/>
    </row>
    <row r="72" spans="9:13" x14ac:dyDescent="0.25">
      <c r="I72" s="2" t="s">
        <v>122</v>
      </c>
      <c r="J72" s="3">
        <f>E28</f>
        <v>99.7</v>
      </c>
      <c r="K72" s="65">
        <f>1+(J72/J71-1)/3</f>
        <v>0.9980059820538385</v>
      </c>
      <c r="L72" s="82"/>
      <c r="M72" s="82"/>
    </row>
    <row r="73" spans="9:13" x14ac:dyDescent="0.25">
      <c r="I73" s="2" t="s">
        <v>123</v>
      </c>
      <c r="J73" s="3">
        <f>J72</f>
        <v>99.7</v>
      </c>
      <c r="K73" s="65">
        <f>K72</f>
        <v>0.9980059820538385</v>
      </c>
      <c r="L73" s="82"/>
      <c r="M73" s="82"/>
    </row>
    <row r="74" spans="9:13" x14ac:dyDescent="0.25">
      <c r="I74" s="2" t="s">
        <v>124</v>
      </c>
      <c r="J74" s="3">
        <f>J73</f>
        <v>99.7</v>
      </c>
      <c r="K74" s="65">
        <f>K73</f>
        <v>0.9980059820538385</v>
      </c>
      <c r="L74" s="82"/>
      <c r="M74" s="82"/>
    </row>
    <row r="75" spans="9:13" x14ac:dyDescent="0.25">
      <c r="I75" s="2" t="s">
        <v>125</v>
      </c>
      <c r="J75" s="3">
        <f>E29</f>
        <v>100.7</v>
      </c>
      <c r="K75" s="65">
        <f>1+(J75/J74-1)/3</f>
        <v>1.0033433634236042</v>
      </c>
      <c r="L75" s="82"/>
      <c r="M75" s="82"/>
    </row>
    <row r="76" spans="9:13" x14ac:dyDescent="0.25">
      <c r="I76" s="2" t="s">
        <v>126</v>
      </c>
      <c r="J76" s="3">
        <f>J75</f>
        <v>100.7</v>
      </c>
      <c r="K76" s="65">
        <f>K75</f>
        <v>1.0033433634236042</v>
      </c>
      <c r="L76" s="82"/>
      <c r="M76" s="82"/>
    </row>
    <row r="77" spans="9:13" x14ac:dyDescent="0.25">
      <c r="I77" s="2" t="s">
        <v>127</v>
      </c>
      <c r="J77" s="3">
        <f>J76</f>
        <v>100.7</v>
      </c>
      <c r="K77" s="65">
        <f>K76</f>
        <v>1.0033433634236042</v>
      </c>
      <c r="L77" s="82"/>
      <c r="M77" s="82"/>
    </row>
    <row r="78" spans="9:13" x14ac:dyDescent="0.25">
      <c r="I78" s="2" t="s">
        <v>128</v>
      </c>
      <c r="J78" s="3">
        <f>E30</f>
        <v>101.6</v>
      </c>
      <c r="K78" s="65">
        <f>1+(J78/J77-1)/3</f>
        <v>1.002979145978153</v>
      </c>
      <c r="L78" s="82"/>
      <c r="M78" s="82"/>
    </row>
    <row r="79" spans="9:13" x14ac:dyDescent="0.25">
      <c r="I79" s="2" t="s">
        <v>129</v>
      </c>
      <c r="J79" s="3">
        <f>J78</f>
        <v>101.6</v>
      </c>
      <c r="K79" s="65">
        <f>K78</f>
        <v>1.002979145978153</v>
      </c>
      <c r="L79" s="82"/>
      <c r="M79" s="82"/>
    </row>
    <row r="80" spans="9:13" x14ac:dyDescent="0.25">
      <c r="I80" s="2" t="s">
        <v>130</v>
      </c>
      <c r="J80" s="3">
        <f>J79</f>
        <v>101.6</v>
      </c>
      <c r="K80" s="65">
        <f>K79</f>
        <v>1.002979145978153</v>
      </c>
      <c r="L80" s="82"/>
      <c r="M80" s="82"/>
    </row>
    <row r="81" spans="9:13" x14ac:dyDescent="0.25">
      <c r="I81" s="2" t="s">
        <v>131</v>
      </c>
      <c r="J81" s="3">
        <f>E31</f>
        <v>103.5</v>
      </c>
      <c r="K81" s="65">
        <f>1+(J81/J80-1)/3</f>
        <v>1.0062335958005248</v>
      </c>
      <c r="L81" s="82"/>
      <c r="M81" s="82"/>
    </row>
    <row r="82" spans="9:13" x14ac:dyDescent="0.25">
      <c r="I82" s="2" t="s">
        <v>132</v>
      </c>
      <c r="J82" s="3">
        <f>J81</f>
        <v>103.5</v>
      </c>
      <c r="K82" s="65">
        <f>K81</f>
        <v>1.0062335958005248</v>
      </c>
      <c r="L82" s="82"/>
      <c r="M82" s="82"/>
    </row>
    <row r="83" spans="9:13" x14ac:dyDescent="0.25">
      <c r="I83" s="2" t="s">
        <v>133</v>
      </c>
      <c r="J83" s="3">
        <f>J82</f>
        <v>103.5</v>
      </c>
      <c r="K83" s="65">
        <f>K82</f>
        <v>1.0062335958005248</v>
      </c>
      <c r="L83" s="82"/>
      <c r="M83" s="82"/>
    </row>
    <row r="84" spans="9:13" x14ac:dyDescent="0.25">
      <c r="I84" s="2" t="s">
        <v>134</v>
      </c>
      <c r="J84" s="3">
        <f>E32</f>
        <v>103.1</v>
      </c>
      <c r="K84" s="65">
        <f>1+(J84/J83-1)/3</f>
        <v>0.99871175523349431</v>
      </c>
      <c r="L84" s="82"/>
      <c r="M84" s="82"/>
    </row>
    <row r="85" spans="9:13" x14ac:dyDescent="0.25">
      <c r="I85" s="2" t="s">
        <v>135</v>
      </c>
      <c r="J85" s="3">
        <f>J84</f>
        <v>103.1</v>
      </c>
      <c r="K85" s="65">
        <f>K84</f>
        <v>0.99871175523349431</v>
      </c>
      <c r="L85" s="82"/>
      <c r="M85" s="82"/>
    </row>
    <row r="86" spans="9:13" x14ac:dyDescent="0.25">
      <c r="I86" s="2" t="s">
        <v>136</v>
      </c>
      <c r="J86" s="3">
        <f>J85</f>
        <v>103.1</v>
      </c>
      <c r="K86" s="65">
        <f>K85</f>
        <v>0.99871175523349431</v>
      </c>
      <c r="L86" s="82"/>
      <c r="M86" s="82"/>
    </row>
    <row r="87" spans="9:13" x14ac:dyDescent="0.25">
      <c r="I87" s="2" t="s">
        <v>137</v>
      </c>
      <c r="J87" s="3">
        <f>E33</f>
        <v>104.4</v>
      </c>
      <c r="K87" s="65">
        <f>1+(J87/J86-1)/3</f>
        <v>1.0042030391205949</v>
      </c>
      <c r="L87" s="82"/>
      <c r="M87" s="82"/>
    </row>
    <row r="88" spans="9:13" x14ac:dyDescent="0.25">
      <c r="I88" s="2" t="s">
        <v>138</v>
      </c>
      <c r="J88" s="3">
        <f>J87</f>
        <v>104.4</v>
      </c>
      <c r="K88" s="65">
        <f>K87</f>
        <v>1.0042030391205949</v>
      </c>
      <c r="L88" s="82"/>
      <c r="M88" s="82"/>
    </row>
    <row r="89" spans="9:13" x14ac:dyDescent="0.25">
      <c r="I89" s="2" t="s">
        <v>139</v>
      </c>
      <c r="J89" s="3">
        <f>J88</f>
        <v>104.4</v>
      </c>
      <c r="K89" s="65">
        <f>K88</f>
        <v>1.0042030391205949</v>
      </c>
      <c r="L89" s="82"/>
      <c r="M89" s="82"/>
    </row>
    <row r="90" spans="9:13" x14ac:dyDescent="0.25">
      <c r="I90" s="2" t="s">
        <v>140</v>
      </c>
      <c r="J90" s="3">
        <f>E34</f>
        <v>105.8</v>
      </c>
      <c r="K90" s="65">
        <f>1+(J90/J89-1)/3</f>
        <v>1.0044699872286078</v>
      </c>
      <c r="L90" s="82"/>
      <c r="M90" s="82"/>
    </row>
    <row r="91" spans="9:13" x14ac:dyDescent="0.25">
      <c r="I91" s="2" t="s">
        <v>141</v>
      </c>
      <c r="J91" s="3">
        <f>J90</f>
        <v>105.8</v>
      </c>
      <c r="K91" s="65">
        <f>K90</f>
        <v>1.0044699872286078</v>
      </c>
      <c r="L91" s="82"/>
      <c r="M91" s="82"/>
    </row>
    <row r="92" spans="9:13" x14ac:dyDescent="0.25">
      <c r="I92" s="2" t="s">
        <v>142</v>
      </c>
      <c r="J92" s="3">
        <f>J91</f>
        <v>105.8</v>
      </c>
      <c r="K92" s="65">
        <f>K91</f>
        <v>1.0044699872286078</v>
      </c>
      <c r="L92" s="82"/>
      <c r="M92" s="82"/>
    </row>
    <row r="93" spans="9:13" x14ac:dyDescent="0.25">
      <c r="I93" s="2" t="s">
        <v>143</v>
      </c>
      <c r="J93" s="3">
        <f>E35</f>
        <v>107.7</v>
      </c>
      <c r="K93" s="65">
        <f>1+(J93/J92-1)/3</f>
        <v>1.0059861373660997</v>
      </c>
      <c r="L93" s="82"/>
      <c r="M93" s="82"/>
    </row>
    <row r="94" spans="9:13" x14ac:dyDescent="0.25">
      <c r="I94" s="2" t="s">
        <v>144</v>
      </c>
      <c r="J94" s="3">
        <f>J93</f>
        <v>107.7</v>
      </c>
      <c r="K94" s="65">
        <f>K93</f>
        <v>1.0059861373660997</v>
      </c>
      <c r="L94" s="82"/>
      <c r="M94" s="82"/>
    </row>
    <row r="95" spans="9:13" x14ac:dyDescent="0.25">
      <c r="I95" s="2" t="s">
        <v>145</v>
      </c>
      <c r="J95" s="3">
        <f>J94</f>
        <v>107.7</v>
      </c>
      <c r="K95" s="65">
        <f>K94</f>
        <v>1.0059861373660997</v>
      </c>
      <c r="L95" s="82"/>
      <c r="M95" s="82"/>
    </row>
    <row r="96" spans="9:13" x14ac:dyDescent="0.25">
      <c r="I96" s="2" t="s">
        <v>146</v>
      </c>
      <c r="J96" s="3">
        <f>E36</f>
        <v>107</v>
      </c>
      <c r="K96" s="65">
        <f>1+(J96/J95-1)/3</f>
        <v>0.99783348808418448</v>
      </c>
      <c r="L96" s="82"/>
      <c r="M96" s="82"/>
    </row>
    <row r="97" spans="9:13" x14ac:dyDescent="0.25">
      <c r="I97" s="2" t="s">
        <v>147</v>
      </c>
      <c r="J97" s="3">
        <f>J96</f>
        <v>107</v>
      </c>
      <c r="K97" s="65">
        <f>K96</f>
        <v>0.99783348808418448</v>
      </c>
      <c r="L97" s="82"/>
      <c r="M97" s="82"/>
    </row>
    <row r="98" spans="9:13" x14ac:dyDescent="0.25">
      <c r="I98" s="2" t="s">
        <v>148</v>
      </c>
      <c r="J98" s="3">
        <f>J97</f>
        <v>107</v>
      </c>
      <c r="K98" s="65">
        <f>K97</f>
        <v>0.99783348808418448</v>
      </c>
      <c r="L98" s="82"/>
      <c r="M98" s="82"/>
    </row>
    <row r="99" spans="9:13" x14ac:dyDescent="0.25">
      <c r="I99" s="2" t="s">
        <v>149</v>
      </c>
      <c r="J99" s="3">
        <f>E37</f>
        <v>110.1</v>
      </c>
      <c r="K99" s="65">
        <f>1+(J99/J98-1)/3</f>
        <v>1.0096573208722741</v>
      </c>
      <c r="L99" s="82"/>
      <c r="M99" s="82"/>
    </row>
    <row r="100" spans="9:13" x14ac:dyDescent="0.25">
      <c r="I100" s="2" t="s">
        <v>150</v>
      </c>
      <c r="J100" s="3">
        <f>J99</f>
        <v>110.1</v>
      </c>
      <c r="K100" s="65">
        <f>K99</f>
        <v>1.0096573208722741</v>
      </c>
      <c r="L100" s="82"/>
      <c r="M100" s="82"/>
    </row>
    <row r="101" spans="9:13" x14ac:dyDescent="0.25">
      <c r="I101" s="2" t="s">
        <v>151</v>
      </c>
      <c r="J101" s="3">
        <f>J100</f>
        <v>110.1</v>
      </c>
      <c r="K101" s="65">
        <f>K100</f>
        <v>1.0096573208722741</v>
      </c>
      <c r="L101" s="82"/>
      <c r="M101" s="82"/>
    </row>
    <row r="102" spans="9:13" x14ac:dyDescent="0.25">
      <c r="I102" s="2" t="s">
        <v>152</v>
      </c>
      <c r="J102" s="3">
        <f>E38</f>
        <v>111</v>
      </c>
      <c r="K102" s="65">
        <f>1+(J102/J101-1)/3</f>
        <v>1.0027247956403269</v>
      </c>
      <c r="L102" s="82"/>
      <c r="M102" s="82"/>
    </row>
    <row r="103" spans="9:13" x14ac:dyDescent="0.25">
      <c r="I103" s="2" t="s">
        <v>153</v>
      </c>
      <c r="J103" s="3">
        <f>J102</f>
        <v>111</v>
      </c>
      <c r="K103" s="65">
        <f>K102</f>
        <v>1.0027247956403269</v>
      </c>
      <c r="L103" s="82"/>
      <c r="M103" s="82"/>
    </row>
    <row r="104" spans="9:13" x14ac:dyDescent="0.25">
      <c r="I104" s="2" t="s">
        <v>154</v>
      </c>
      <c r="J104" s="3">
        <f>J103</f>
        <v>111</v>
      </c>
      <c r="K104" s="65">
        <f>K103</f>
        <v>1.0027247956403269</v>
      </c>
      <c r="L104" s="82"/>
      <c r="M104" s="82"/>
    </row>
    <row r="105" spans="9:13" x14ac:dyDescent="0.25">
      <c r="I105" s="2" t="s">
        <v>155</v>
      </c>
      <c r="J105" s="3">
        <f>E39</f>
        <v>113</v>
      </c>
      <c r="K105" s="65">
        <f>1+(J105/J104-1)/3</f>
        <v>1.0060060060060061</v>
      </c>
      <c r="L105" s="82"/>
      <c r="M105" s="82"/>
    </row>
    <row r="106" spans="9:13" x14ac:dyDescent="0.25">
      <c r="I106" s="2" t="s">
        <v>156</v>
      </c>
      <c r="J106" s="3">
        <f>J105</f>
        <v>113</v>
      </c>
      <c r="K106" s="65">
        <f>K105</f>
        <v>1.0060060060060061</v>
      </c>
      <c r="L106" s="82"/>
      <c r="M106" s="82"/>
    </row>
    <row r="107" spans="9:13" x14ac:dyDescent="0.25">
      <c r="I107" s="2" t="s">
        <v>157</v>
      </c>
      <c r="J107" s="3">
        <f>J106</f>
        <v>113</v>
      </c>
      <c r="K107" s="65">
        <f>K106</f>
        <v>1.0060060060060061</v>
      </c>
      <c r="L107" s="82"/>
      <c r="M107" s="82"/>
    </row>
    <row r="108" spans="9:13" x14ac:dyDescent="0.25">
      <c r="I108" s="2" t="s">
        <v>158</v>
      </c>
      <c r="J108" s="3">
        <f>E40</f>
        <v>111.8</v>
      </c>
      <c r="K108" s="65">
        <f>1+(J108/J107-1)/3</f>
        <v>0.99646017699115041</v>
      </c>
      <c r="L108" s="82"/>
      <c r="M108" s="82"/>
    </row>
    <row r="109" spans="9:13" x14ac:dyDescent="0.25">
      <c r="I109" s="2" t="s">
        <v>159</v>
      </c>
      <c r="J109" s="3">
        <f>J108</f>
        <v>111.8</v>
      </c>
      <c r="K109" s="65">
        <f>K108</f>
        <v>0.99646017699115041</v>
      </c>
      <c r="L109" s="82"/>
      <c r="M109" s="82"/>
    </row>
    <row r="110" spans="9:13" x14ac:dyDescent="0.25">
      <c r="I110" s="2" t="s">
        <v>160</v>
      </c>
      <c r="J110" s="3">
        <f>J109</f>
        <v>111.8</v>
      </c>
      <c r="K110" s="65">
        <f>K109</f>
        <v>0.99646017699115041</v>
      </c>
      <c r="L110" s="82"/>
      <c r="M110" s="82"/>
    </row>
    <row r="111" spans="9:13" x14ac:dyDescent="0.25">
      <c r="I111" s="2" t="s">
        <v>161</v>
      </c>
      <c r="J111" s="3">
        <f>E41</f>
        <v>117.5</v>
      </c>
      <c r="K111" s="65">
        <f>J111/J110</f>
        <v>1.0509838998211092</v>
      </c>
      <c r="L111" s="82"/>
      <c r="M111" s="82"/>
    </row>
    <row r="112" spans="9:13" x14ac:dyDescent="0.25">
      <c r="I112" s="2" t="s">
        <v>162</v>
      </c>
      <c r="J112" s="3">
        <f>J111</f>
        <v>117.5</v>
      </c>
      <c r="K112" s="65">
        <f t="shared" ref="K112:K125" si="3">J112/J111</f>
        <v>1</v>
      </c>
      <c r="L112" s="82"/>
      <c r="M112" s="82"/>
    </row>
    <row r="113" spans="9:13" x14ac:dyDescent="0.25">
      <c r="I113" s="2" t="s">
        <v>163</v>
      </c>
      <c r="J113" s="3">
        <f>J112</f>
        <v>117.5</v>
      </c>
      <c r="K113" s="65">
        <f t="shared" si="3"/>
        <v>1</v>
      </c>
      <c r="L113" s="82"/>
      <c r="M113" s="82"/>
    </row>
    <row r="114" spans="9:13" x14ac:dyDescent="0.25">
      <c r="I114" s="2" t="s">
        <v>164</v>
      </c>
      <c r="J114" s="3">
        <f>J113*(1+(P$12/3))</f>
        <v>117.82357674734772</v>
      </c>
      <c r="K114" s="65">
        <f t="shared" si="3"/>
        <v>1.0027538446582784</v>
      </c>
      <c r="L114" s="82"/>
      <c r="M114" s="164"/>
    </row>
    <row r="115" spans="9:13" x14ac:dyDescent="0.25">
      <c r="I115" s="2" t="s">
        <v>165</v>
      </c>
      <c r="J115" s="3">
        <f t="shared" ref="J115:J125" si="4">J114*(1+(P$12/3))</f>
        <v>118.14804457479266</v>
      </c>
      <c r="K115" s="65">
        <f t="shared" si="3"/>
        <v>1.0027538446582784</v>
      </c>
      <c r="L115" s="82"/>
      <c r="M115" s="164"/>
    </row>
    <row r="116" spans="9:13" x14ac:dyDescent="0.25">
      <c r="I116" s="2" t="s">
        <v>166</v>
      </c>
      <c r="J116" s="3">
        <f>J115*(1+(P$12/3))</f>
        <v>118.473405936231</v>
      </c>
      <c r="K116" s="65">
        <f t="shared" si="3"/>
        <v>1.0027538446582784</v>
      </c>
      <c r="L116" s="82"/>
      <c r="M116" s="48"/>
    </row>
    <row r="117" spans="9:13" x14ac:dyDescent="0.25">
      <c r="I117" s="2" t="s">
        <v>167</v>
      </c>
      <c r="J117" s="3">
        <f t="shared" si="4"/>
        <v>118.79966329231655</v>
      </c>
      <c r="K117" s="65">
        <f t="shared" si="3"/>
        <v>1.0027538446582784</v>
      </c>
      <c r="L117" s="82"/>
      <c r="M117" s="164"/>
    </row>
    <row r="118" spans="9:13" x14ac:dyDescent="0.25">
      <c r="I118" s="2" t="s">
        <v>168</v>
      </c>
      <c r="J118" s="3">
        <f t="shared" si="4"/>
        <v>119.12681911047937</v>
      </c>
      <c r="K118" s="65">
        <f t="shared" si="3"/>
        <v>1.0027538446582784</v>
      </c>
      <c r="L118" s="82"/>
      <c r="M118" s="164"/>
    </row>
    <row r="119" spans="9:13" x14ac:dyDescent="0.25">
      <c r="I119" s="2" t="s">
        <v>169</v>
      </c>
      <c r="J119" s="3">
        <f t="shared" si="4"/>
        <v>119.45487586494447</v>
      </c>
      <c r="K119" s="65">
        <f t="shared" si="3"/>
        <v>1.0027538446582784</v>
      </c>
      <c r="L119" s="82"/>
      <c r="M119" s="164"/>
    </row>
    <row r="120" spans="9:13" x14ac:dyDescent="0.25">
      <c r="I120" s="2" t="s">
        <v>170</v>
      </c>
      <c r="J120" s="3">
        <f t="shared" si="4"/>
        <v>119.78383603675046</v>
      </c>
      <c r="K120" s="65">
        <f t="shared" si="3"/>
        <v>1.0027538446582784</v>
      </c>
      <c r="L120" s="82"/>
      <c r="M120" s="164"/>
    </row>
    <row r="121" spans="9:13" x14ac:dyDescent="0.25">
      <c r="I121" s="2" t="s">
        <v>171</v>
      </c>
      <c r="J121" s="3">
        <f t="shared" si="4"/>
        <v>120.11370211376837</v>
      </c>
      <c r="K121" s="65">
        <f t="shared" si="3"/>
        <v>1.0027538446582784</v>
      </c>
      <c r="L121" s="82"/>
      <c r="M121" s="164"/>
    </row>
    <row r="122" spans="9:13" x14ac:dyDescent="0.25">
      <c r="I122" s="2" t="s">
        <v>172</v>
      </c>
      <c r="J122" s="3">
        <f t="shared" si="4"/>
        <v>120.44447659072041</v>
      </c>
      <c r="K122" s="65">
        <f t="shared" si="3"/>
        <v>1.0027538446582784</v>
      </c>
      <c r="L122" s="82"/>
      <c r="M122" s="164"/>
    </row>
    <row r="123" spans="9:13" x14ac:dyDescent="0.25">
      <c r="I123" s="2" t="s">
        <v>173</v>
      </c>
      <c r="J123" s="3">
        <f t="shared" si="4"/>
        <v>120.77616196919891</v>
      </c>
      <c r="K123" s="65">
        <f t="shared" si="3"/>
        <v>1.0027538446582784</v>
      </c>
      <c r="L123" s="82"/>
      <c r="M123" s="164"/>
    </row>
    <row r="124" spans="9:13" x14ac:dyDescent="0.25">
      <c r="I124" s="2" t="s">
        <v>174</v>
      </c>
      <c r="J124" s="3">
        <f t="shared" si="4"/>
        <v>121.10876075768516</v>
      </c>
      <c r="K124" s="65">
        <f t="shared" si="3"/>
        <v>1.0027538446582784</v>
      </c>
      <c r="L124" s="82"/>
      <c r="M124" s="164"/>
    </row>
    <row r="125" spans="9:13" x14ac:dyDescent="0.25">
      <c r="I125" s="2" t="s">
        <v>175</v>
      </c>
      <c r="J125" s="3">
        <f t="shared" si="4"/>
        <v>121.44227547156844</v>
      </c>
      <c r="K125" s="65">
        <f t="shared" si="3"/>
        <v>1.0027538446582784</v>
      </c>
      <c r="L125" s="82"/>
      <c r="M125" s="164"/>
    </row>
  </sheetData>
  <mergeCells count="5">
    <mergeCell ref="A4:C4"/>
    <mergeCell ref="N12:O12"/>
    <mergeCell ref="N13:O13"/>
    <mergeCell ref="A2:F2"/>
    <mergeCell ref="A3:C3"/>
  </mergeCells>
  <phoneticPr fontId="20" type="noConversion"/>
  <hyperlinks>
    <hyperlink ref="A2" r:id="rId1" xr:uid="{ABC386BC-B5B0-44AB-86E9-CB6DA8E02E2B}"/>
    <hyperlink ref="A2:F2" r:id="rId2" display="https://www.ssb.no/statbank/table/07251/" xr:uid="{287D48FD-B454-4DAA-B90E-E4405210BE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20B7-492F-4694-A9B8-0AE16C7D2872}">
  <sheetPr>
    <tabColor theme="9" tint="0.59999389629810485"/>
  </sheetPr>
  <dimension ref="A2:AW62"/>
  <sheetViews>
    <sheetView workbookViewId="0">
      <selection activeCell="P23" sqref="P23"/>
    </sheetView>
  </sheetViews>
  <sheetFormatPr baseColWidth="10" defaultColWidth="11.42578125" defaultRowHeight="15" x14ac:dyDescent="0.25"/>
  <cols>
    <col min="1" max="1" width="33.5703125" customWidth="1"/>
  </cols>
  <sheetData>
    <row r="2" spans="1:49" ht="18.75" x14ac:dyDescent="0.3">
      <c r="A2" s="50" t="s">
        <v>245</v>
      </c>
    </row>
    <row r="4" spans="1:49" x14ac:dyDescent="0.25">
      <c r="B4" s="195" t="s">
        <v>242</v>
      </c>
      <c r="C4" s="195"/>
    </row>
    <row r="5" spans="1:49" x14ac:dyDescent="0.25">
      <c r="B5" s="32" t="s">
        <v>244</v>
      </c>
      <c r="C5" s="32" t="s">
        <v>243</v>
      </c>
    </row>
    <row r="6" spans="1:49" ht="15.75" thickBot="1" x14ac:dyDescent="0.3">
      <c r="B6" s="33">
        <v>0.81666666666666676</v>
      </c>
      <c r="C6" s="33">
        <v>0.18333333333333335</v>
      </c>
    </row>
    <row r="8" spans="1:49" ht="15.75" thickBot="1" x14ac:dyDescent="0.3">
      <c r="A8" s="124" t="s">
        <v>246</v>
      </c>
      <c r="B8" s="124"/>
      <c r="C8" s="124">
        <v>2015</v>
      </c>
      <c r="D8" s="124">
        <v>2016</v>
      </c>
      <c r="E8" s="124">
        <v>2017</v>
      </c>
      <c r="F8" s="124">
        <v>2018</v>
      </c>
      <c r="G8" s="124">
        <v>2019</v>
      </c>
      <c r="H8" s="124">
        <v>2020</v>
      </c>
      <c r="I8" s="124">
        <v>2021</v>
      </c>
      <c r="J8" s="125">
        <v>2022</v>
      </c>
      <c r="K8" s="126">
        <v>2023</v>
      </c>
      <c r="L8" s="126">
        <v>2024</v>
      </c>
      <c r="M8" s="126"/>
    </row>
    <row r="9" spans="1:49" x14ac:dyDescent="0.25">
      <c r="A9" s="196" t="s">
        <v>247</v>
      </c>
      <c r="B9" s="197"/>
      <c r="C9">
        <v>1</v>
      </c>
      <c r="D9" s="45">
        <f>Kapital_avskrivning!I7</f>
        <v>1.0212482293142238</v>
      </c>
      <c r="E9" s="45">
        <f>Kapital_avskrivning!J7</f>
        <v>1.0234986945169713</v>
      </c>
      <c r="F9" s="45">
        <f>Kapital_avskrivning!K7</f>
        <v>1.0316485969387756</v>
      </c>
      <c r="G9" s="45">
        <f>Kapital_avskrivning!L7</f>
        <v>1.0135229116760682</v>
      </c>
      <c r="H9" s="45">
        <f>Kapital_avskrivning!M7</f>
        <v>1.0194419030192132</v>
      </c>
      <c r="I9" s="45">
        <f>Kapital_avskrivning!N7</f>
        <v>1.0163039413656421</v>
      </c>
      <c r="J9" s="45">
        <f>Kapital_avskrivning!O7</f>
        <v>1.0440797704025313</v>
      </c>
      <c r="K9" s="45">
        <f>Kapital_avskrivning!P7</f>
        <v>1.0763321116436424</v>
      </c>
      <c r="L9" s="45"/>
      <c r="M9" s="4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</row>
    <row r="10" spans="1:49" x14ac:dyDescent="0.25">
      <c r="A10" s="197" t="s">
        <v>248</v>
      </c>
      <c r="B10" s="197"/>
      <c r="C10">
        <v>1</v>
      </c>
      <c r="D10" s="45">
        <f>Kapital_rente!M13</f>
        <v>0.99376346971430718</v>
      </c>
      <c r="E10" s="45">
        <f>Kapital_rente!N13</f>
        <v>1.0160601206533453</v>
      </c>
      <c r="F10" s="45">
        <f>Kapital_rente!O13</f>
        <v>0.99275979170044126</v>
      </c>
      <c r="G10" s="45">
        <f>Kapital_rente!P13</f>
        <v>1.0103536071046397</v>
      </c>
      <c r="H10" s="45">
        <f>Kapital_rente!Q13</f>
        <v>1.0017499955113891</v>
      </c>
      <c r="I10" s="45">
        <f>Kapital_rente!R13</f>
        <v>0.97466075033631605</v>
      </c>
      <c r="J10" s="45">
        <f>Kapital_rente!S13</f>
        <v>0.99129807119827207</v>
      </c>
      <c r="K10" s="45">
        <f>Kapital_rente!T13</f>
        <v>1.0486072845355912</v>
      </c>
      <c r="L10" s="45"/>
      <c r="M10" s="45"/>
    </row>
    <row r="11" spans="1:49" x14ac:dyDescent="0.25">
      <c r="A11" s="197" t="s">
        <v>249</v>
      </c>
      <c r="B11" s="197"/>
      <c r="C11">
        <v>1</v>
      </c>
      <c r="D11" s="45">
        <f>(D9*$B$6)+(D10*$C$6)</f>
        <v>1.0162093567209058</v>
      </c>
      <c r="E11" s="45">
        <f t="shared" ref="E11:J11" si="0">(E9*$B$6)+(E10*$C$6)</f>
        <v>1.0221349559753066</v>
      </c>
      <c r="F11" s="45">
        <f t="shared" si="0"/>
        <v>1.0245189826450811</v>
      </c>
      <c r="G11" s="45">
        <f t="shared" si="0"/>
        <v>1.0129418725046397</v>
      </c>
      <c r="H11" s="45">
        <f t="shared" si="0"/>
        <v>1.0161983866427788</v>
      </c>
      <c r="I11" s="45">
        <f t="shared" si="0"/>
        <v>1.0086693563435991</v>
      </c>
      <c r="J11" s="45">
        <f t="shared" si="0"/>
        <v>1.0344031255484172</v>
      </c>
      <c r="K11" s="45">
        <f>(K9*$B$6)+(K10*$C$6)</f>
        <v>1.0712492266738332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</row>
    <row r="12" spans="1:49" ht="15.75" thickBot="1" x14ac:dyDescent="0.3">
      <c r="A12" s="198" t="s">
        <v>250</v>
      </c>
      <c r="B12" s="199"/>
      <c r="C12" s="22">
        <v>100</v>
      </c>
      <c r="D12" s="46">
        <f>D11*C12</f>
        <v>101.62093567209058</v>
      </c>
      <c r="E12" s="46">
        <f t="shared" ref="E12:J12" si="1">E11*D12</f>
        <v>103.87031060936177</v>
      </c>
      <c r="F12" s="46">
        <f t="shared" si="1"/>
        <v>106.41710495253189</v>
      </c>
      <c r="G12" s="46">
        <f t="shared" si="1"/>
        <v>107.79434155714043</v>
      </c>
      <c r="H12" s="46">
        <f t="shared" si="1"/>
        <v>109.54043597958675</v>
      </c>
      <c r="I12" s="46">
        <f t="shared" si="1"/>
        <v>110.49008105312699</v>
      </c>
      <c r="J12" s="46">
        <f t="shared" si="1"/>
        <v>114.2912851834525</v>
      </c>
      <c r="K12" s="46">
        <f>K11*J12</f>
        <v>122.43445086833202</v>
      </c>
      <c r="L12" s="46"/>
      <c r="M12" s="46"/>
      <c r="N12" s="65"/>
    </row>
    <row r="14" spans="1:49" ht="15.75" thickBot="1" x14ac:dyDescent="0.3">
      <c r="A14" s="124"/>
      <c r="B14" s="124"/>
      <c r="C14" s="124">
        <v>2015</v>
      </c>
      <c r="D14" s="124">
        <v>2016</v>
      </c>
      <c r="E14" s="124">
        <v>2017</v>
      </c>
      <c r="F14" s="124">
        <v>2018</v>
      </c>
      <c r="G14" s="124">
        <v>2019</v>
      </c>
      <c r="H14" s="124">
        <v>2020</v>
      </c>
      <c r="I14" s="125">
        <v>2021</v>
      </c>
      <c r="J14" s="126">
        <v>2022</v>
      </c>
      <c r="K14" s="126">
        <v>2023</v>
      </c>
      <c r="L14" s="126">
        <v>2024</v>
      </c>
    </row>
    <row r="15" spans="1:49" x14ac:dyDescent="0.25">
      <c r="A15" s="109" t="s">
        <v>247</v>
      </c>
      <c r="B15" s="109" t="s">
        <v>251</v>
      </c>
      <c r="C15" s="109">
        <f>Kapital_avskrivning!D6</f>
        <v>1</v>
      </c>
      <c r="D15" s="109">
        <f>Kapital_avskrivning!D18</f>
        <v>1.0169491525423728</v>
      </c>
      <c r="E15" s="109">
        <f>Kapital_avskrivning!D30</f>
        <v>1.0097560975609756</v>
      </c>
      <c r="F15" s="109">
        <f>Kapital_avskrivning!D42</f>
        <v>1.0122641509433963</v>
      </c>
      <c r="G15" s="109">
        <f>Kapital_avskrivning!D54</f>
        <v>1.0091996320147194</v>
      </c>
      <c r="H15" s="109">
        <f>Kapital_avskrivning!D66</f>
        <v>0.99353647276084944</v>
      </c>
      <c r="I15" s="109">
        <f>Kapital_avskrivning!D78</f>
        <v>1.0008833922261484</v>
      </c>
      <c r="J15" s="109">
        <f>Kapital_avskrivning!D90</f>
        <v>1.009657594381036</v>
      </c>
      <c r="K15" s="109">
        <f>Kapital_avskrivning!D102</f>
        <v>1.0723192019950125</v>
      </c>
      <c r="L15" s="109">
        <f>Kapital_avskrivning!D114</f>
        <v>0.98597038191738107</v>
      </c>
    </row>
    <row r="16" spans="1:49" x14ac:dyDescent="0.25">
      <c r="B16" t="s">
        <v>252</v>
      </c>
      <c r="C16" s="65">
        <f>Kapital_avskrivning!D7</f>
        <v>1</v>
      </c>
      <c r="D16" s="65">
        <f>Kapital_avskrivning!D19</f>
        <v>1</v>
      </c>
      <c r="E16" s="65">
        <f>Kapital_avskrivning!D31</f>
        <v>1</v>
      </c>
      <c r="F16" s="65">
        <f>Kapital_avskrivning!D43</f>
        <v>1.000931966449208</v>
      </c>
      <c r="G16" s="65">
        <f>Kapital_avskrivning!D55</f>
        <v>1</v>
      </c>
      <c r="H16" s="65">
        <f>Kapital_avskrivning!D67</f>
        <v>1</v>
      </c>
      <c r="I16" s="65">
        <f>Kapital_avskrivning!D79</f>
        <v>1</v>
      </c>
      <c r="J16" s="65">
        <f>Kapital_avskrivning!D91</f>
        <v>1.0034782608695654</v>
      </c>
      <c r="K16" s="65">
        <f>Kapital_avskrivning!D103</f>
        <v>0.99379844961240305</v>
      </c>
      <c r="L16" s="65">
        <f>Kapital_avskrivning!D115</f>
        <v>1.017391304347826</v>
      </c>
    </row>
    <row r="17" spans="1:12" x14ac:dyDescent="0.25">
      <c r="B17" t="s">
        <v>253</v>
      </c>
      <c r="C17" s="65">
        <f>Kapital_avskrivning!D8</f>
        <v>1</v>
      </c>
      <c r="D17" s="65">
        <f>Kapital_avskrivning!D20</f>
        <v>1</v>
      </c>
      <c r="E17" s="65">
        <f>Kapital_avskrivning!D32</f>
        <v>1.0009661835748791</v>
      </c>
      <c r="F17" s="65">
        <f>Kapital_avskrivning!D44</f>
        <v>1</v>
      </c>
      <c r="G17" s="65">
        <f>Kapital_avskrivning!D56</f>
        <v>1</v>
      </c>
      <c r="H17" s="65">
        <f>Kapital_avskrivning!D68</f>
        <v>1</v>
      </c>
      <c r="I17" s="65">
        <f>Kapital_avskrivning!D80</f>
        <v>1</v>
      </c>
      <c r="J17" s="65">
        <f>Kapital_avskrivning!D92</f>
        <v>1.0069324090121317</v>
      </c>
      <c r="K17" s="65">
        <f>Kapital_avskrivning!D104</f>
        <v>1</v>
      </c>
      <c r="L17" s="65">
        <f>Kapital_avskrivning!D116</f>
        <v>1.0023451164816288</v>
      </c>
    </row>
    <row r="18" spans="1:12" x14ac:dyDescent="0.25">
      <c r="B18" t="s">
        <v>254</v>
      </c>
      <c r="C18" s="65">
        <f>Kapital_avskrivning!D9</f>
        <v>1.0010030090270812</v>
      </c>
      <c r="D18" s="65">
        <f>Kapital_avskrivning!D21</f>
        <v>1</v>
      </c>
      <c r="E18" s="65">
        <f>Kapital_avskrivning!D33</f>
        <v>1.0086872586872588</v>
      </c>
      <c r="F18" s="65">
        <f>Kapital_avskrivning!D45</f>
        <v>1</v>
      </c>
      <c r="G18" s="65">
        <f>Kapital_avskrivning!D57</f>
        <v>1.0018231540565179</v>
      </c>
      <c r="H18" s="65">
        <f>Kapital_avskrivning!D69</f>
        <v>1.0176579925650557</v>
      </c>
      <c r="I18" s="65">
        <f>Kapital_avskrivning!D81</f>
        <v>0.99911738746690204</v>
      </c>
      <c r="J18" s="65">
        <f>Kapital_avskrivning!D93</f>
        <v>1.0025817555938037</v>
      </c>
      <c r="K18" s="65">
        <f>Kapital_avskrivning!D105</f>
        <v>0.99375975039001574</v>
      </c>
      <c r="L18" s="65">
        <f>Kapital_avskrivning!D117</f>
        <v>1.0023451164816288</v>
      </c>
    </row>
    <row r="19" spans="1:12" x14ac:dyDescent="0.25">
      <c r="B19" t="s">
        <v>255</v>
      </c>
      <c r="C19" s="65">
        <f>Kapital_avskrivning!D10</f>
        <v>1.003006012024048</v>
      </c>
      <c r="D19" s="65">
        <f>Kapital_avskrivning!D22</f>
        <v>1.0009803921568627</v>
      </c>
      <c r="E19" s="65">
        <f>Kapital_avskrivning!D34</f>
        <v>1</v>
      </c>
      <c r="F19" s="65">
        <f>Kapital_avskrivning!D46</f>
        <v>1.0009310986964617</v>
      </c>
      <c r="G19" s="65">
        <f>Kapital_avskrivning!D58</f>
        <v>1.0009099181073702</v>
      </c>
      <c r="H19" s="65">
        <f>Kapital_avskrivning!D70</f>
        <v>1.0219178082191782</v>
      </c>
      <c r="I19" s="65">
        <f>Kapital_avskrivning!D82</f>
        <v>0.99911660777385147</v>
      </c>
      <c r="J19" s="65">
        <f>Kapital_avskrivning!D94</f>
        <v>1.0068669527896996</v>
      </c>
      <c r="K19" s="65">
        <f>Kapital_avskrivning!D106</f>
        <v>1.0023547880690737</v>
      </c>
      <c r="L19" s="65">
        <f>Kapital_avskrivning!D118</f>
        <v>1.0023451164816288</v>
      </c>
    </row>
    <row r="20" spans="1:12" x14ac:dyDescent="0.25">
      <c r="B20" t="s">
        <v>256</v>
      </c>
      <c r="C20" s="65">
        <f>Kapital_avskrivning!D11</f>
        <v>1</v>
      </c>
      <c r="D20" s="65">
        <f>Kapital_avskrivning!D23</f>
        <v>1</v>
      </c>
      <c r="E20" s="65">
        <f>Kapital_avskrivning!D35</f>
        <v>1</v>
      </c>
      <c r="F20" s="65">
        <f>Kapital_avskrivning!D47</f>
        <v>1.0037209302325583</v>
      </c>
      <c r="G20" s="65">
        <f>Kapital_avskrivning!D59</f>
        <v>1</v>
      </c>
      <c r="H20" s="65">
        <f>Kapital_avskrivning!D71</f>
        <v>1.0080428954423593</v>
      </c>
      <c r="I20" s="65">
        <f>Kapital_avskrivning!D83</f>
        <v>0.99734748010610086</v>
      </c>
      <c r="J20" s="65">
        <f>Kapital_avskrivning!D95</f>
        <v>1.0076726342710998</v>
      </c>
      <c r="K20" s="65">
        <f>Kapital_avskrivning!D107</f>
        <v>0.99686765857478465</v>
      </c>
      <c r="L20" s="65">
        <f>Kapital_avskrivning!D119</f>
        <v>1.0023451164816288</v>
      </c>
    </row>
    <row r="21" spans="1:12" x14ac:dyDescent="0.25">
      <c r="B21" t="s">
        <v>257</v>
      </c>
      <c r="C21" s="65">
        <f>Kapital_avskrivning!D12</f>
        <v>1</v>
      </c>
      <c r="D21" s="65">
        <f>Kapital_avskrivning!D24</f>
        <v>1</v>
      </c>
      <c r="E21" s="65">
        <f>Kapital_avskrivning!D36</f>
        <v>1</v>
      </c>
      <c r="F21" s="65">
        <f>Kapital_avskrivning!D48</f>
        <v>1</v>
      </c>
      <c r="G21" s="65">
        <f>Kapital_avskrivning!D60</f>
        <v>1</v>
      </c>
      <c r="H21" s="65">
        <f>Kapital_avskrivning!D72</f>
        <v>1.0053191489361704</v>
      </c>
      <c r="I21" s="65">
        <f>Kapital_avskrivning!D84</f>
        <v>1.000886524822695</v>
      </c>
      <c r="J21" s="65">
        <f>Kapital_avskrivning!D96</f>
        <v>1.0084602368866329</v>
      </c>
      <c r="K21" s="65">
        <f>Kapital_avskrivning!D108</f>
        <v>1</v>
      </c>
      <c r="L21" s="65">
        <f>Kapital_avskrivning!D120</f>
        <v>1.0023451164816288</v>
      </c>
    </row>
    <row r="22" spans="1:12" x14ac:dyDescent="0.25">
      <c r="B22" t="s">
        <v>258</v>
      </c>
      <c r="C22" s="65">
        <f>Kapital_avskrivning!D13</f>
        <v>1</v>
      </c>
      <c r="D22" s="65">
        <f>Kapital_avskrivning!D25</f>
        <v>1</v>
      </c>
      <c r="E22" s="65">
        <f>Kapital_avskrivning!D37</f>
        <v>1</v>
      </c>
      <c r="F22" s="65">
        <f>Kapital_avskrivning!D49</f>
        <v>1.0009267840593141</v>
      </c>
      <c r="G22" s="65">
        <f>Kapital_avskrivning!D61</f>
        <v>0.99909090909090914</v>
      </c>
      <c r="H22" s="65">
        <f>Kapital_avskrivning!D73</f>
        <v>1</v>
      </c>
      <c r="I22" s="65">
        <f>Kapital_avskrivning!D85</f>
        <v>1</v>
      </c>
      <c r="J22" s="65">
        <f>Kapital_avskrivning!D97</f>
        <v>1.006711409395973</v>
      </c>
      <c r="K22" s="65">
        <f>Kapital_avskrivning!D109</f>
        <v>0.99842890809112328</v>
      </c>
      <c r="L22" s="65">
        <f>Kapital_avskrivning!D121</f>
        <v>1.0023451164816288</v>
      </c>
    </row>
    <row r="23" spans="1:12" x14ac:dyDescent="0.25">
      <c r="B23" t="s">
        <v>259</v>
      </c>
      <c r="C23" s="65">
        <f>Kapital_avskrivning!D14</f>
        <v>1</v>
      </c>
      <c r="D23" s="65">
        <f>Kapital_avskrivning!D26</f>
        <v>1</v>
      </c>
      <c r="E23" s="65">
        <f>Kapital_avskrivning!D38</f>
        <v>1.0047846889952152</v>
      </c>
      <c r="F23" s="65">
        <f>Kapital_avskrivning!D50</f>
        <v>0.99722222222222223</v>
      </c>
      <c r="G23" s="65">
        <f>Kapital_avskrivning!D62</f>
        <v>0.9836214740673338</v>
      </c>
      <c r="H23" s="65">
        <f>Kapital_avskrivning!D74</f>
        <v>1.0026455026455026</v>
      </c>
      <c r="I23" s="65">
        <f>Kapital_avskrivning!D86</f>
        <v>1.0008857395925597</v>
      </c>
      <c r="J23" s="65">
        <f>Kapital_avskrivning!D98</f>
        <v>1.0008333333333332</v>
      </c>
      <c r="K23" s="65">
        <f>Kapital_avskrivning!D110</f>
        <v>1.003933910306845</v>
      </c>
      <c r="L23" s="65">
        <f>Kapital_avskrivning!D122</f>
        <v>1.0023451164816288</v>
      </c>
    </row>
    <row r="24" spans="1:12" x14ac:dyDescent="0.25">
      <c r="B24" t="s">
        <v>260</v>
      </c>
      <c r="C24" s="65">
        <f>Kapital_avskrivning!D15</f>
        <v>1.0009990009990011</v>
      </c>
      <c r="D24" s="65">
        <f>Kapital_avskrivning!D27</f>
        <v>1.0019588638589618</v>
      </c>
      <c r="E24" s="65">
        <f>Kapital_avskrivning!D39</f>
        <v>0.99333333333333329</v>
      </c>
      <c r="F24" s="65">
        <f>Kapital_avskrivning!D51</f>
        <v>1.0046425255338904</v>
      </c>
      <c r="G24" s="65">
        <f>Kapital_avskrivning!D63</f>
        <v>1</v>
      </c>
      <c r="H24" s="65">
        <f>Kapital_avskrivning!D75</f>
        <v>0.99560246262093233</v>
      </c>
      <c r="I24" s="65">
        <f>Kapital_avskrivning!D87</f>
        <v>1.0026548672566371</v>
      </c>
      <c r="J24" s="65">
        <f>Kapital_avskrivning!D99</f>
        <v>1.0016652789342215</v>
      </c>
      <c r="K24" s="65">
        <f>Kapital_avskrivning!D111</f>
        <v>1.0070532915360502</v>
      </c>
      <c r="L24" s="65">
        <f>Kapital_avskrivning!D123</f>
        <v>1.0023451164816288</v>
      </c>
    </row>
    <row r="25" spans="1:12" x14ac:dyDescent="0.25">
      <c r="B25" t="s">
        <v>261</v>
      </c>
      <c r="C25" s="65">
        <f>Kapital_avskrivning!D16</f>
        <v>1</v>
      </c>
      <c r="D25" s="65">
        <f>Kapital_avskrivning!D28</f>
        <v>1</v>
      </c>
      <c r="E25" s="65">
        <f>Kapital_avskrivning!D40</f>
        <v>1.0162991371045063</v>
      </c>
      <c r="F25" s="65">
        <f>Kapital_avskrivning!D52</f>
        <v>1.0046210720887245</v>
      </c>
      <c r="G25" s="65">
        <f>Kapital_avskrivning!D64</f>
        <v>1.0009250693802036</v>
      </c>
      <c r="H25" s="65">
        <f>Kapital_avskrivning!D76</f>
        <v>1</v>
      </c>
      <c r="I25" s="65">
        <f>Kapital_avskrivning!D88</f>
        <v>1.005295675198588</v>
      </c>
      <c r="J25" s="65">
        <f>Kapital_avskrivning!D100</f>
        <v>1</v>
      </c>
      <c r="K25" s="65">
        <f>Kapital_avskrivning!D112</f>
        <v>1</v>
      </c>
      <c r="L25" s="65">
        <f>Kapital_avskrivning!D124</f>
        <v>1.0023451164816288</v>
      </c>
    </row>
    <row r="26" spans="1:12" x14ac:dyDescent="0.25">
      <c r="B26" t="s">
        <v>262</v>
      </c>
      <c r="C26" s="65">
        <f>Kapital_avskrivning!D17</f>
        <v>1.0009980039920159</v>
      </c>
      <c r="D26" s="65">
        <f>Kapital_avskrivning!D29</f>
        <v>1.0019550342130987</v>
      </c>
      <c r="E26" s="65">
        <f>Kapital_avskrivning!D41</f>
        <v>1</v>
      </c>
      <c r="F26" s="65">
        <f>Kapital_avskrivning!D53</f>
        <v>1</v>
      </c>
      <c r="G26" s="65">
        <f>Kapital_avskrivning!D65</f>
        <v>1.0009242144177448</v>
      </c>
      <c r="H26" s="65">
        <f>Kapital_avskrivning!D77</f>
        <v>1</v>
      </c>
      <c r="I26" s="65">
        <f>Kapital_avskrivning!D89</f>
        <v>1</v>
      </c>
      <c r="J26" s="65">
        <f>Kapital_avskrivning!D101</f>
        <v>1</v>
      </c>
      <c r="K26" s="65">
        <f>Kapital_avskrivning!D113</f>
        <v>0.99844357976653708</v>
      </c>
      <c r="L26" s="65">
        <f>Kapital_avskrivning!D125</f>
        <v>1.0023451164816288</v>
      </c>
    </row>
    <row r="27" spans="1:12" x14ac:dyDescent="0.25">
      <c r="A27" s="110" t="s">
        <v>248</v>
      </c>
      <c r="B27" s="111" t="s">
        <v>251</v>
      </c>
      <c r="C27" s="112">
        <f>Kapital_rente!H19</f>
        <v>1</v>
      </c>
      <c r="D27" s="112">
        <f>Kapital_rente!H31</f>
        <v>0.99342309290173825</v>
      </c>
      <c r="E27" s="112">
        <f>Kapital_rente!H43</f>
        <v>1.0064259430655913</v>
      </c>
      <c r="F27" s="112">
        <f>Kapital_rente!H55</f>
        <v>0.99958940383750172</v>
      </c>
      <c r="G27" s="112">
        <f>Kapital_rente!H67</f>
        <v>1.0018434009640667</v>
      </c>
      <c r="H27" s="112">
        <f>Kapital_rente!H79</f>
        <v>0.99654529649892087</v>
      </c>
      <c r="I27" s="112">
        <f>Kapital_rente!H91</f>
        <v>0.99000849654893386</v>
      </c>
      <c r="J27" s="112">
        <f>Kapital_rente!H103</f>
        <v>1.0230279429141447</v>
      </c>
      <c r="K27" s="112">
        <f>Kapital_rente!H115</f>
        <v>0.98831441792380237</v>
      </c>
      <c r="L27" s="115">
        <f>Kapital_rente!H127</f>
        <v>1</v>
      </c>
    </row>
    <row r="28" spans="1:12" x14ac:dyDescent="0.25">
      <c r="B28" t="s">
        <v>252</v>
      </c>
      <c r="C28" s="14">
        <f>Kapital_rente!H20</f>
        <v>0.99911119889393651</v>
      </c>
      <c r="D28" s="14">
        <f>Kapital_rente!H32</f>
        <v>0.99695185118612728</v>
      </c>
      <c r="E28" s="14">
        <f>Kapital_rente!H44</f>
        <v>1.0002204006483537</v>
      </c>
      <c r="F28" s="14">
        <f>Kapital_rente!H56</f>
        <v>0.9964732297709229</v>
      </c>
      <c r="G28" s="14">
        <f>Kapital_rente!H68</f>
        <v>1.001125119456578</v>
      </c>
      <c r="H28" s="14">
        <f>Kapital_rente!H80</f>
        <v>1.0082562355676763</v>
      </c>
      <c r="I28" s="14">
        <f>Kapital_rente!H92</f>
        <v>0.9910744149890589</v>
      </c>
      <c r="J28" s="14">
        <f>Kapital_rente!H104</f>
        <v>0.99947199073901583</v>
      </c>
      <c r="K28" s="14">
        <f>Kapital_rente!H116</f>
        <v>1.0082524684774492</v>
      </c>
      <c r="L28" s="65">
        <f>Kapital_rente!H128</f>
        <v>1</v>
      </c>
    </row>
    <row r="29" spans="1:12" x14ac:dyDescent="0.25">
      <c r="B29" t="s">
        <v>253</v>
      </c>
      <c r="C29" s="14">
        <f>Kapital_rente!H21</f>
        <v>1.0004942176534546</v>
      </c>
      <c r="D29" s="14">
        <f>Kapital_rente!H33</f>
        <v>1.0011949913141336</v>
      </c>
      <c r="E29" s="14">
        <f>Kapital_rente!H45</f>
        <v>1.0030662940262582</v>
      </c>
      <c r="F29" s="14">
        <f>Kapital_rente!H57</f>
        <v>1.0000622518738425</v>
      </c>
      <c r="G29" s="14">
        <f>Kapital_rente!H69</f>
        <v>1.0022122781862006</v>
      </c>
      <c r="H29" s="14">
        <f>Kapital_rente!H81</f>
        <v>0.9967221903668303</v>
      </c>
      <c r="I29" s="14">
        <f>Kapital_rente!H93</f>
        <v>1.0033310636949666</v>
      </c>
      <c r="J29" s="14">
        <f>Kapital_rente!H105</f>
        <v>0.99133799781205478</v>
      </c>
      <c r="K29" s="14">
        <f>Kapital_rente!H117</f>
        <v>0.99996333537505311</v>
      </c>
      <c r="L29" s="65">
        <f>Kapital_rente!H129</f>
        <v>1</v>
      </c>
    </row>
    <row r="30" spans="1:12" x14ac:dyDescent="0.25">
      <c r="B30" t="s">
        <v>254</v>
      </c>
      <c r="C30" s="14">
        <f>Kapital_rente!H22</f>
        <v>1.0024698676150958</v>
      </c>
      <c r="D30" s="14">
        <f>Kapital_rente!H34</f>
        <v>0.99973275277257034</v>
      </c>
      <c r="E30" s="14">
        <f>Kapital_rente!H46</f>
        <v>1.0022252950892148</v>
      </c>
      <c r="F30" s="14">
        <f>Kapital_rente!H58</f>
        <v>0.99954428362545944</v>
      </c>
      <c r="G30" s="14">
        <f>Kapital_rente!H70</f>
        <v>1.0009039488328757</v>
      </c>
      <c r="H30" s="14">
        <f>Kapital_rente!H82</f>
        <v>0.99592690094786074</v>
      </c>
      <c r="I30" s="14">
        <f>Kapital_rente!H94</f>
        <v>0.99952897534999219</v>
      </c>
      <c r="J30" s="14">
        <f>Kapital_rente!H106</f>
        <v>0.99104327215578336</v>
      </c>
      <c r="K30" s="14">
        <f>Kapital_rente!H118</f>
        <v>1.0001539425624548</v>
      </c>
      <c r="L30" s="65">
        <f>Kapital_rente!H130</f>
        <v>1</v>
      </c>
    </row>
    <row r="31" spans="1:12" x14ac:dyDescent="0.25">
      <c r="B31" t="s">
        <v>255</v>
      </c>
      <c r="C31" s="14">
        <f>Kapital_rente!H23</f>
        <v>0.99605794816201831</v>
      </c>
      <c r="D31" s="14">
        <f>Kapital_rente!H35</f>
        <v>0.99775669363125674</v>
      </c>
      <c r="E31" s="14">
        <f>Kapital_rente!H47</f>
        <v>0.99795066678591404</v>
      </c>
      <c r="F31" s="14">
        <f>Kapital_rente!H59</f>
        <v>0.99890246011194805</v>
      </c>
      <c r="G31" s="14">
        <f>Kapital_rente!H71</f>
        <v>1.0033219409065828</v>
      </c>
      <c r="H31" s="14">
        <f>Kapital_rente!H83</f>
        <v>0.99094482420324159</v>
      </c>
      <c r="I31" s="14">
        <f>Kapital_rente!H95</f>
        <v>1.001746242543827</v>
      </c>
      <c r="J31" s="14">
        <f>Kapital_rente!H107</f>
        <v>0.99506260948339043</v>
      </c>
      <c r="K31" s="14">
        <f>Kapital_rente!H119</f>
        <v>0.99654850135548056</v>
      </c>
      <c r="L31" s="65">
        <f>Kapital_rente!H131</f>
        <v>1</v>
      </c>
    </row>
    <row r="32" spans="1:12" x14ac:dyDescent="0.25">
      <c r="B32" t="s">
        <v>256</v>
      </c>
      <c r="C32" s="14">
        <f>Kapital_rente!H24</f>
        <v>0.99406352033244283</v>
      </c>
      <c r="D32" s="14">
        <f>Kapital_rente!H36</f>
        <v>0.99819486757292153</v>
      </c>
      <c r="E32" s="14">
        <f>Kapital_rente!H48</f>
        <v>1.0030315682064901</v>
      </c>
      <c r="F32" s="14">
        <f>Kapital_rente!H60</f>
        <v>0.99776558642370161</v>
      </c>
      <c r="G32" s="14">
        <f>Kapital_rente!H72</f>
        <v>1.0056466323241378</v>
      </c>
      <c r="H32" s="14">
        <f>Kapital_rente!H84</f>
        <v>0.99783314751429775</v>
      </c>
      <c r="I32" s="14">
        <f>Kapital_rente!H96</f>
        <v>0.99976242515341529</v>
      </c>
      <c r="J32" s="14">
        <f>Kapital_rente!H108</f>
        <v>0.99643203144873249</v>
      </c>
      <c r="K32" s="14">
        <f>Kapital_rente!H120</f>
        <v>1.0093894172699602</v>
      </c>
      <c r="L32" s="65">
        <f>Kapital_rente!H132</f>
        <v>1</v>
      </c>
    </row>
    <row r="33" spans="1:12" x14ac:dyDescent="0.25">
      <c r="B33" t="s">
        <v>257</v>
      </c>
      <c r="C33" s="14">
        <f>Kapital_rente!H25</f>
        <v>1.0079625758933015</v>
      </c>
      <c r="D33" s="14">
        <f>Kapital_rente!H37</f>
        <v>0.9918461404517932</v>
      </c>
      <c r="E33" s="14">
        <f>Kapital_rente!H49</f>
        <v>1.003326440308784</v>
      </c>
      <c r="F33" s="14">
        <f>Kapital_rente!H61</f>
        <v>0.99617675130192263</v>
      </c>
      <c r="G33" s="14">
        <f>Kapital_rente!H73</f>
        <v>1.0030993725232993</v>
      </c>
      <c r="H33" s="14">
        <f>Kapital_rente!H85</f>
        <v>1.002968489950379</v>
      </c>
      <c r="I33" s="14">
        <f>Kapital_rente!H97</f>
        <v>0.99620939343547621</v>
      </c>
      <c r="J33" s="14">
        <f>Kapital_rente!H109</f>
        <v>0.99864408571814989</v>
      </c>
      <c r="K33" s="14">
        <f>Kapital_rente!H121</f>
        <v>1.0139617511713703</v>
      </c>
      <c r="L33" s="65">
        <f>Kapital_rente!H133</f>
        <v>1</v>
      </c>
    </row>
    <row r="34" spans="1:12" x14ac:dyDescent="0.25">
      <c r="B34" t="s">
        <v>258</v>
      </c>
      <c r="C34" s="14">
        <f>Kapital_rente!H26</f>
        <v>0.99447022810309094</v>
      </c>
      <c r="D34" s="14">
        <f>Kapital_rente!H38</f>
        <v>1.0035715633118754</v>
      </c>
      <c r="E34" s="14">
        <f>Kapital_rente!H50</f>
        <v>1.0023076893569036</v>
      </c>
      <c r="F34" s="14">
        <f>Kapital_rente!H62</f>
        <v>0.99217719683815453</v>
      </c>
      <c r="G34" s="14">
        <f>Kapital_rente!H74</f>
        <v>1.0028546030515222</v>
      </c>
      <c r="H34" s="14">
        <f>Kapital_rente!H86</f>
        <v>0.99248171296804288</v>
      </c>
      <c r="I34" s="14">
        <f>Kapital_rente!H98</f>
        <v>0.99842251612805599</v>
      </c>
      <c r="J34" s="14">
        <f>Kapital_rente!H110</f>
        <v>1.0054525323936423</v>
      </c>
      <c r="K34" s="14">
        <f>Kapital_rente!H122</f>
        <v>1.0064689345039095</v>
      </c>
      <c r="L34" s="65">
        <f>Kapital_rente!H134</f>
        <v>1</v>
      </c>
    </row>
    <row r="35" spans="1:12" x14ac:dyDescent="0.25">
      <c r="B35" t="s">
        <v>259</v>
      </c>
      <c r="C35" s="14">
        <f>Kapital_rente!H27</f>
        <v>0.99970211498361616</v>
      </c>
      <c r="D35" s="14">
        <f>Kapital_rente!H39</f>
        <v>1.0066346330168359</v>
      </c>
      <c r="E35" s="14">
        <f>Kapital_rente!H51</f>
        <v>0.99700413071180582</v>
      </c>
      <c r="F35" s="14">
        <f>Kapital_rente!H63</f>
        <v>1.0027132025027627</v>
      </c>
      <c r="G35" s="14">
        <f>Kapital_rente!H75</f>
        <v>1.0006852869744323</v>
      </c>
      <c r="H35" s="14">
        <f>Kapital_rente!H87</f>
        <v>1.0018678381906563</v>
      </c>
      <c r="I35" s="14">
        <f>Kapital_rente!H99</f>
        <v>0.99386642348000809</v>
      </c>
      <c r="J35" s="14">
        <f>Kapital_rente!H111</f>
        <v>1.0002178282785219</v>
      </c>
      <c r="K35" s="14">
        <f>Kapital_rente!H123</f>
        <v>1.0161560506338216</v>
      </c>
      <c r="L35" s="65">
        <f>Kapital_rente!H135</f>
        <v>1</v>
      </c>
    </row>
    <row r="36" spans="1:12" x14ac:dyDescent="0.25">
      <c r="B36" t="s">
        <v>260</v>
      </c>
      <c r="C36" s="14">
        <f>Kapital_rente!H28</f>
        <v>0.99642431466031012</v>
      </c>
      <c r="D36" s="14">
        <f>Kapital_rente!H40</f>
        <v>0.99934804876357108</v>
      </c>
      <c r="E36" s="14">
        <f>Kapital_rente!H52</f>
        <v>1.0034576027695921</v>
      </c>
      <c r="F36" s="14">
        <f>Kapital_rente!H64</f>
        <v>1.0039801469166396</v>
      </c>
      <c r="G36" s="14">
        <f>Kapital_rente!H76</f>
        <v>0.99844530774543638</v>
      </c>
      <c r="H36" s="14">
        <f>Kapital_rente!H88</f>
        <v>1.0002290379324374</v>
      </c>
      <c r="I36" s="14">
        <f>Kapital_rente!H100</f>
        <v>1.0073333214993385</v>
      </c>
      <c r="J36" s="14">
        <f>Kapital_rente!H112</f>
        <v>0.99953874440025758</v>
      </c>
      <c r="K36" s="14">
        <f>Kapital_rente!H124</f>
        <v>0.99491908345979441</v>
      </c>
      <c r="L36" s="65">
        <f>Kapital_rente!H136</f>
        <v>1</v>
      </c>
    </row>
    <row r="37" spans="1:12" x14ac:dyDescent="0.25">
      <c r="B37" t="s">
        <v>261</v>
      </c>
      <c r="C37" s="14">
        <f>Kapital_rente!H29</f>
        <v>0.99681020733652304</v>
      </c>
      <c r="D37" s="14">
        <f>Kapital_rente!H41</f>
        <v>0.99969377918795888</v>
      </c>
      <c r="E37" s="14">
        <f>Kapital_rente!H53</f>
        <v>1.0000758031874795</v>
      </c>
      <c r="F37" s="14">
        <f>Kapital_rente!H65</f>
        <v>0.99515673694451168</v>
      </c>
      <c r="G37" s="14">
        <f>Kapital_rente!H77</f>
        <v>1.0033419839347308</v>
      </c>
      <c r="H37" s="14">
        <f>Kapital_rente!H89</f>
        <v>1.0091364728030707</v>
      </c>
      <c r="I37" s="14">
        <f>Kapital_rente!H101</f>
        <v>0.98568312898225308</v>
      </c>
      <c r="J37" s="14">
        <f>Kapital_rente!H113</f>
        <v>1.0111848106179575</v>
      </c>
      <c r="K37" s="14">
        <f>Kapital_rente!H125</f>
        <v>0.9893521459132234</v>
      </c>
      <c r="L37" s="65">
        <f>Kapital_rente!H137</f>
        <v>1</v>
      </c>
    </row>
    <row r="38" spans="1:12" x14ac:dyDescent="0.25">
      <c r="B38" t="s">
        <v>262</v>
      </c>
      <c r="C38" s="14">
        <f>Kapital_rente!H30</f>
        <v>1.0053000000000001</v>
      </c>
      <c r="D38" s="14">
        <f>Kapital_rente!H42</f>
        <v>1.0026673687462011</v>
      </c>
      <c r="E38" s="14">
        <f>Kapital_rente!H54</f>
        <v>0.99690350506920666</v>
      </c>
      <c r="F38" s="14">
        <f>Kapital_rente!H66</f>
        <v>1.0039210669577689</v>
      </c>
      <c r="G38" s="14">
        <f>Kapital_rente!H78</f>
        <v>1.0015967814189597</v>
      </c>
      <c r="H38" s="14">
        <f>Kapital_rente!H90</f>
        <v>0.99271263979556323</v>
      </c>
      <c r="I38" s="14">
        <f>Kapital_rente!H102</f>
        <v>0.9974050591642013</v>
      </c>
      <c r="J38" s="14">
        <f>Kapital_rente!H114</f>
        <v>1.007341977167969</v>
      </c>
      <c r="K38" s="14">
        <f>Kapital_rente!H126</f>
        <v>1.0040787202032992</v>
      </c>
      <c r="L38" s="65">
        <f>Kapital_rente!H138</f>
        <v>1</v>
      </c>
    </row>
    <row r="39" spans="1:12" x14ac:dyDescent="0.25">
      <c r="A39" s="110" t="s">
        <v>249</v>
      </c>
      <c r="B39" s="111" t="s">
        <v>251</v>
      </c>
      <c r="C39" s="112">
        <f>(C15*$B$6)+(C27*$C$6)</f>
        <v>1</v>
      </c>
      <c r="D39" s="112">
        <f t="shared" ref="D39:K39" si="2">(D15*$B$6)+(D27*$C$6)</f>
        <v>1.0126360416082565</v>
      </c>
      <c r="E39" s="112">
        <f t="shared" si="2"/>
        <v>1.0091455692368219</v>
      </c>
      <c r="F39" s="112">
        <f t="shared" si="2"/>
        <v>1.0099404473073157</v>
      </c>
      <c r="G39" s="112">
        <f t="shared" si="2"/>
        <v>1.0078509896554333</v>
      </c>
      <c r="H39" s="112">
        <f t="shared" si="2"/>
        <v>0.99408809044616264</v>
      </c>
      <c r="I39" s="112">
        <f t="shared" si="2"/>
        <v>0.99888966135199253</v>
      </c>
      <c r="J39" s="112">
        <f t="shared" si="2"/>
        <v>1.0121088249454393</v>
      </c>
      <c r="K39" s="112">
        <f t="shared" si="2"/>
        <v>1.0569183249152907</v>
      </c>
      <c r="L39" s="112">
        <f>(L15*$B$6)+(L27*$C$6)</f>
        <v>0.9885424785658613</v>
      </c>
    </row>
    <row r="40" spans="1:12" x14ac:dyDescent="0.25">
      <c r="B40" t="s">
        <v>252</v>
      </c>
      <c r="C40" s="14">
        <f t="shared" ref="C40:L40" si="3">(C16*$B$6)+(C28*$C$6)</f>
        <v>0.99983705313055515</v>
      </c>
      <c r="D40" s="14">
        <f t="shared" si="3"/>
        <v>0.9994411727174568</v>
      </c>
      <c r="E40" s="14">
        <f t="shared" si="3"/>
        <v>1.0000404067855317</v>
      </c>
      <c r="F40" s="14">
        <f t="shared" si="3"/>
        <v>1.0001145313915225</v>
      </c>
      <c r="G40" s="14">
        <f t="shared" si="3"/>
        <v>1.0002062719003728</v>
      </c>
      <c r="H40" s="14">
        <f t="shared" si="3"/>
        <v>1.0015136431874074</v>
      </c>
      <c r="I40" s="14">
        <f t="shared" si="3"/>
        <v>0.99836364274799427</v>
      </c>
      <c r="J40" s="14">
        <f t="shared" si="3"/>
        <v>1.0027437780122981</v>
      </c>
      <c r="K40" s="14">
        <f t="shared" si="3"/>
        <v>0.996448353070995</v>
      </c>
      <c r="L40" s="14">
        <f t="shared" si="3"/>
        <v>1.0142028985507245</v>
      </c>
    </row>
    <row r="41" spans="1:12" x14ac:dyDescent="0.25">
      <c r="B41" t="s">
        <v>253</v>
      </c>
      <c r="C41" s="14">
        <f t="shared" ref="C41:L41" si="4">(C17*$B$6)+(C29*$C$6)</f>
        <v>1.0000906065698001</v>
      </c>
      <c r="D41" s="14">
        <f t="shared" si="4"/>
        <v>1.0002190817409247</v>
      </c>
      <c r="E41" s="14">
        <f t="shared" si="4"/>
        <v>1.0013512038242987</v>
      </c>
      <c r="F41" s="14">
        <f t="shared" si="4"/>
        <v>1.0000114128435378</v>
      </c>
      <c r="G41" s="14">
        <f t="shared" si="4"/>
        <v>1.0004055843341368</v>
      </c>
      <c r="H41" s="14">
        <f t="shared" si="4"/>
        <v>0.999399068233919</v>
      </c>
      <c r="I41" s="14">
        <f t="shared" si="4"/>
        <v>1.0006106950107441</v>
      </c>
      <c r="J41" s="14">
        <f t="shared" si="4"/>
        <v>1.0040734336254509</v>
      </c>
      <c r="K41" s="14">
        <f t="shared" si="4"/>
        <v>0.99999327815209316</v>
      </c>
      <c r="L41" s="14">
        <f t="shared" si="4"/>
        <v>1.0019151784599969</v>
      </c>
    </row>
    <row r="42" spans="1:12" x14ac:dyDescent="0.25">
      <c r="B42" t="s">
        <v>254</v>
      </c>
      <c r="C42" s="14">
        <f t="shared" ref="C42:L42" si="5">(C18*$B$6)+(C30*$C$6)</f>
        <v>1.0012719331015507</v>
      </c>
      <c r="D42" s="14">
        <f t="shared" si="5"/>
        <v>0.99995100467497133</v>
      </c>
      <c r="E42" s="14">
        <f t="shared" si="5"/>
        <v>1.0075025653609508</v>
      </c>
      <c r="F42" s="14">
        <f t="shared" si="5"/>
        <v>0.99991645199800105</v>
      </c>
      <c r="G42" s="14">
        <f t="shared" si="5"/>
        <v>1.0016546330988503</v>
      </c>
      <c r="H42" s="14">
        <f t="shared" si="5"/>
        <v>1.0136739591019035</v>
      </c>
      <c r="I42" s="14">
        <f t="shared" si="5"/>
        <v>0.99919284524546859</v>
      </c>
      <c r="J42" s="14">
        <f t="shared" si="5"/>
        <v>1.0004663669635001</v>
      </c>
      <c r="K42" s="14">
        <f t="shared" si="5"/>
        <v>0.99493201895496308</v>
      </c>
      <c r="L42" s="14">
        <f t="shared" si="5"/>
        <v>1.0019151784599969</v>
      </c>
    </row>
    <row r="43" spans="1:12" x14ac:dyDescent="0.25">
      <c r="B43" t="s">
        <v>255</v>
      </c>
      <c r="C43" s="14">
        <f t="shared" ref="C43:L43" si="6">(C19*$B$6)+(C31*$C$6)</f>
        <v>1.0017322003160094</v>
      </c>
      <c r="D43" s="14">
        <f t="shared" si="6"/>
        <v>1.0003893807605018</v>
      </c>
      <c r="E43" s="14">
        <f t="shared" si="6"/>
        <v>0.99962428891075106</v>
      </c>
      <c r="F43" s="14">
        <f t="shared" si="6"/>
        <v>1.0005591816226342</v>
      </c>
      <c r="G43" s="14">
        <f t="shared" si="6"/>
        <v>1.0013521222872259</v>
      </c>
      <c r="H43" s="14">
        <f t="shared" si="6"/>
        <v>1.0162394278162568</v>
      </c>
      <c r="I43" s="14">
        <f t="shared" si="6"/>
        <v>0.99959870748168045</v>
      </c>
      <c r="J43" s="14">
        <f t="shared" si="6"/>
        <v>1.0047028231835431</v>
      </c>
      <c r="K43" s="14">
        <f t="shared" si="6"/>
        <v>1.0012903021715818</v>
      </c>
      <c r="L43" s="14">
        <f t="shared" si="6"/>
        <v>1.0019151784599969</v>
      </c>
    </row>
    <row r="44" spans="1:12" x14ac:dyDescent="0.25">
      <c r="B44" t="s">
        <v>256</v>
      </c>
      <c r="C44" s="14">
        <f t="shared" ref="C44:L44" si="7">(C20*$B$6)+(C32*$C$6)</f>
        <v>0.99891164539428123</v>
      </c>
      <c r="D44" s="14">
        <f t="shared" si="7"/>
        <v>0.99966905905503567</v>
      </c>
      <c r="E44" s="14">
        <f t="shared" si="7"/>
        <v>1.0005557875045232</v>
      </c>
      <c r="F44" s="14">
        <f t="shared" si="7"/>
        <v>1.0026291172009347</v>
      </c>
      <c r="G44" s="14">
        <f t="shared" si="7"/>
        <v>1.001035215926092</v>
      </c>
      <c r="H44" s="14">
        <f t="shared" si="7"/>
        <v>1.0061711083222149</v>
      </c>
      <c r="I44" s="14">
        <f t="shared" si="7"/>
        <v>0.99779022003144202</v>
      </c>
      <c r="J44" s="14">
        <f t="shared" si="7"/>
        <v>1.0056118570869992</v>
      </c>
      <c r="K44" s="14">
        <f t="shared" si="7"/>
        <v>0.99916331433556693</v>
      </c>
      <c r="L44" s="14">
        <f t="shared" si="7"/>
        <v>1.0019151784599969</v>
      </c>
    </row>
    <row r="45" spans="1:12" x14ac:dyDescent="0.25">
      <c r="B45" t="s">
        <v>257</v>
      </c>
      <c r="C45" s="14">
        <f t="shared" ref="C45:L45" si="8">(C21*$B$6)+(C33*$C$6)</f>
        <v>1.0014598055804387</v>
      </c>
      <c r="D45" s="14">
        <f t="shared" si="8"/>
        <v>0.99850512574949557</v>
      </c>
      <c r="E45" s="14">
        <f>(E21*$B$6)+(E33*$C$6)</f>
        <v>1.0006098473899439</v>
      </c>
      <c r="F45" s="14">
        <f t="shared" si="8"/>
        <v>0.99929907107201932</v>
      </c>
      <c r="G45" s="14">
        <f t="shared" si="8"/>
        <v>1.0005682182959383</v>
      </c>
      <c r="H45" s="14">
        <f t="shared" si="8"/>
        <v>1.0048881947887753</v>
      </c>
      <c r="I45" s="14">
        <f t="shared" si="8"/>
        <v>1.0000290507350384</v>
      </c>
      <c r="J45" s="14">
        <f t="shared" si="8"/>
        <v>1.0066606091724111</v>
      </c>
      <c r="K45" s="14">
        <f t="shared" si="8"/>
        <v>1.0025596543814179</v>
      </c>
      <c r="L45" s="14">
        <f t="shared" si="8"/>
        <v>1.0019151784599969</v>
      </c>
    </row>
    <row r="46" spans="1:12" x14ac:dyDescent="0.25">
      <c r="B46" t="s">
        <v>258</v>
      </c>
      <c r="C46" s="14">
        <f t="shared" ref="C46:L46" si="9">(C22*$B$6)+(C34*$C$6)</f>
        <v>0.99898620848556674</v>
      </c>
      <c r="D46" s="14">
        <f t="shared" si="9"/>
        <v>1.0006547866071773</v>
      </c>
      <c r="E46" s="14">
        <f t="shared" si="9"/>
        <v>1.0004230763820992</v>
      </c>
      <c r="F46" s="14">
        <f t="shared" si="9"/>
        <v>0.99932269306876831</v>
      </c>
      <c r="G46" s="14">
        <f t="shared" si="9"/>
        <v>0.99978091965035498</v>
      </c>
      <c r="H46" s="14">
        <f t="shared" si="9"/>
        <v>0.99862164737747461</v>
      </c>
      <c r="I46" s="14">
        <f t="shared" si="9"/>
        <v>0.99971079462347701</v>
      </c>
      <c r="J46" s="14">
        <f t="shared" si="9"/>
        <v>1.0064806152788792</v>
      </c>
      <c r="K46" s="14">
        <f t="shared" si="9"/>
        <v>0.99990291293346756</v>
      </c>
      <c r="L46" s="14">
        <f t="shared" si="9"/>
        <v>1.0019151784599969</v>
      </c>
    </row>
    <row r="47" spans="1:12" x14ac:dyDescent="0.25">
      <c r="B47" t="s">
        <v>259</v>
      </c>
      <c r="C47" s="14">
        <f t="shared" ref="C47:L47" si="10">(C23*$B$6)+(C35*$C$6)</f>
        <v>0.99994538774699637</v>
      </c>
      <c r="D47" s="14">
        <f t="shared" si="10"/>
        <v>1.0012163493864201</v>
      </c>
      <c r="E47" s="14">
        <f t="shared" si="10"/>
        <v>1.0033582533099237</v>
      </c>
      <c r="F47" s="14">
        <f t="shared" si="10"/>
        <v>0.99822890194032143</v>
      </c>
      <c r="G47" s="14">
        <f t="shared" si="10"/>
        <v>0.98674983976696862</v>
      </c>
      <c r="H47" s="14">
        <f t="shared" si="10"/>
        <v>1.0025029308287809</v>
      </c>
      <c r="I47" s="14">
        <f t="shared" si="10"/>
        <v>0.9995988649719254</v>
      </c>
      <c r="J47" s="14">
        <f t="shared" si="10"/>
        <v>1.0007204907399512</v>
      </c>
      <c r="K47" s="14">
        <f t="shared" si="10"/>
        <v>1.0061746360334576</v>
      </c>
      <c r="L47" s="14">
        <f t="shared" si="10"/>
        <v>1.0019151784599969</v>
      </c>
    </row>
    <row r="48" spans="1:12" x14ac:dyDescent="0.25">
      <c r="B48" t="s">
        <v>260</v>
      </c>
      <c r="C48" s="14">
        <f t="shared" ref="C48:L48" si="11">(C24*$B$6)+(C36*$C$6)</f>
        <v>1.0001603085035744</v>
      </c>
      <c r="D48" s="14">
        <f t="shared" si="11"/>
        <v>1.0014802144248069</v>
      </c>
      <c r="E48" s="14">
        <f t="shared" si="11"/>
        <v>0.99518944939664755</v>
      </c>
      <c r="F48" s="14">
        <f t="shared" si="11"/>
        <v>1.0045210894540613</v>
      </c>
      <c r="G48" s="14">
        <f t="shared" si="11"/>
        <v>0.99971497308666346</v>
      </c>
      <c r="H48" s="14">
        <f t="shared" si="11"/>
        <v>0.99645066809470839</v>
      </c>
      <c r="I48" s="14">
        <f t="shared" si="11"/>
        <v>1.0035125838677992</v>
      </c>
      <c r="J48" s="14">
        <f t="shared" si="11"/>
        <v>1.0012754142696616</v>
      </c>
      <c r="K48" s="14">
        <f t="shared" si="11"/>
        <v>1.0048286867220702</v>
      </c>
      <c r="L48" s="14">
        <f t="shared" si="11"/>
        <v>1.0019151784599969</v>
      </c>
    </row>
    <row r="49" spans="1:12" x14ac:dyDescent="0.25">
      <c r="B49" t="s">
        <v>261</v>
      </c>
      <c r="C49" s="14">
        <f t="shared" ref="C49:L49" si="12">(C25*$B$6)+(C37*$C$6)</f>
        <v>0.99941520467836265</v>
      </c>
      <c r="D49" s="14">
        <f t="shared" si="12"/>
        <v>0.99994385951779252</v>
      </c>
      <c r="E49" s="14">
        <f t="shared" si="12"/>
        <v>1.0133248592197182</v>
      </c>
      <c r="F49" s="14">
        <f t="shared" si="12"/>
        <v>1.0028859439789524</v>
      </c>
      <c r="G49" s="14">
        <f t="shared" si="12"/>
        <v>1.0013681703818671</v>
      </c>
      <c r="H49" s="14">
        <f t="shared" si="12"/>
        <v>1.0016750200138964</v>
      </c>
      <c r="I49" s="14">
        <f t="shared" si="12"/>
        <v>1.0017000417255932</v>
      </c>
      <c r="J49" s="14">
        <f t="shared" si="12"/>
        <v>1.0020505486132922</v>
      </c>
      <c r="K49" s="14">
        <f t="shared" si="12"/>
        <v>0.99804789341742439</v>
      </c>
      <c r="L49" s="14">
        <f t="shared" si="12"/>
        <v>1.0019151784599969</v>
      </c>
    </row>
    <row r="50" spans="1:12" x14ac:dyDescent="0.25">
      <c r="B50" t="s">
        <v>262</v>
      </c>
      <c r="C50" s="14">
        <f t="shared" ref="C50:L50" si="13">(C26*$B$6)+(C38*$C$6)</f>
        <v>1.0017867032601464</v>
      </c>
      <c r="D50" s="14">
        <f t="shared" si="13"/>
        <v>1.0020856288775009</v>
      </c>
      <c r="E50" s="14">
        <f t="shared" si="13"/>
        <v>0.999432309262688</v>
      </c>
      <c r="F50" s="14">
        <f t="shared" si="13"/>
        <v>1.0007188622755911</v>
      </c>
      <c r="G50" s="14">
        <f t="shared" si="13"/>
        <v>1.0010475183679677</v>
      </c>
      <c r="H50" s="14">
        <f t="shared" si="13"/>
        <v>0.99866398396251999</v>
      </c>
      <c r="I50" s="14">
        <f t="shared" si="13"/>
        <v>0.99952426084677037</v>
      </c>
      <c r="J50" s="14">
        <f t="shared" si="13"/>
        <v>1.0013460291474612</v>
      </c>
      <c r="K50" s="14">
        <f t="shared" si="13"/>
        <v>0.99947668884661023</v>
      </c>
      <c r="L50" s="14">
        <f t="shared" si="13"/>
        <v>1.0019151784599969</v>
      </c>
    </row>
    <row r="51" spans="1:12" x14ac:dyDescent="0.25">
      <c r="A51" s="111" t="s">
        <v>250</v>
      </c>
      <c r="B51" s="111" t="s">
        <v>251</v>
      </c>
      <c r="C51" s="112">
        <v>100</v>
      </c>
      <c r="D51" s="112">
        <f t="shared" ref="D51:L51" si="14">C62*D39</f>
        <v>101.62787325917759</v>
      </c>
      <c r="E51" s="112">
        <f t="shared" si="14"/>
        <v>102.92204470472016</v>
      </c>
      <c r="F51" s="112">
        <f t="shared" si="14"/>
        <v>106.18049823211136</v>
      </c>
      <c r="G51" s="112">
        <f t="shared" si="14"/>
        <v>107.89384006404605</v>
      </c>
      <c r="H51" s="112">
        <f t="shared" si="14"/>
        <v>106.59201457475405</v>
      </c>
      <c r="I51" s="112">
        <f t="shared" si="14"/>
        <v>110.76704671614519</v>
      </c>
      <c r="J51" s="112">
        <f t="shared" si="14"/>
        <v>112.06565582600513</v>
      </c>
      <c r="K51" s="112">
        <f t="shared" si="14"/>
        <v>122.79157313605067</v>
      </c>
      <c r="L51" s="112">
        <f t="shared" si="14"/>
        <v>121.72034383432518</v>
      </c>
    </row>
    <row r="52" spans="1:12" x14ac:dyDescent="0.25">
      <c r="B52" t="s">
        <v>252</v>
      </c>
      <c r="C52" s="14">
        <f t="shared" ref="C52:L52" si="15">C51*C40</f>
        <v>99.983705313055509</v>
      </c>
      <c r="D52" s="14">
        <f t="shared" si="15"/>
        <v>101.57108083093352</v>
      </c>
      <c r="E52" s="14">
        <f t="shared" si="15"/>
        <v>102.92620345370703</v>
      </c>
      <c r="F52" s="14">
        <f t="shared" si="15"/>
        <v>106.19265923232643</v>
      </c>
      <c r="G52" s="14">
        <f t="shared" si="15"/>
        <v>107.91609553147458</v>
      </c>
      <c r="H52" s="14">
        <f t="shared" si="15"/>
        <v>106.75335685144715</v>
      </c>
      <c r="I52" s="14">
        <f t="shared" si="15"/>
        <v>110.58579225596797</v>
      </c>
      <c r="J52" s="14">
        <f t="shared" si="15"/>
        <v>112.37313910839428</v>
      </c>
      <c r="K52" s="14">
        <f t="shared" si="15"/>
        <v>122.35546082241433</v>
      </c>
      <c r="L52" s="14">
        <f t="shared" si="15"/>
        <v>123.44912552936341</v>
      </c>
    </row>
    <row r="53" spans="1:12" x14ac:dyDescent="0.25">
      <c r="B53" t="s">
        <v>253</v>
      </c>
      <c r="C53" s="14">
        <f t="shared" ref="C53:C61" si="16">C52*C41</f>
        <v>99.992764493629835</v>
      </c>
      <c r="D53" s="14">
        <f t="shared" ref="D53:L62" si="17">D52*D41</f>
        <v>101.59333320014956</v>
      </c>
      <c r="E53" s="14">
        <f t="shared" si="17"/>
        <v>103.06527773343423</v>
      </c>
      <c r="F53" s="14">
        <f t="shared" si="17"/>
        <v>106.19387119253112</v>
      </c>
      <c r="G53" s="14">
        <f t="shared" si="17"/>
        <v>107.95986460922336</v>
      </c>
      <c r="H53" s="14">
        <f t="shared" si="17"/>
        <v>106.68920536817933</v>
      </c>
      <c r="I53" s="14">
        <f t="shared" si="17"/>
        <v>110.65332644755787</v>
      </c>
      <c r="J53" s="14">
        <f t="shared" si="17"/>
        <v>112.83088363183589</v>
      </c>
      <c r="K53" s="14">
        <f t="shared" si="17"/>
        <v>122.3546383676161</v>
      </c>
      <c r="L53" s="14">
        <f t="shared" si="17"/>
        <v>123.68555263548271</v>
      </c>
    </row>
    <row r="54" spans="1:12" x14ac:dyDescent="0.25">
      <c r="B54" t="s">
        <v>254</v>
      </c>
      <c r="C54" s="14">
        <f t="shared" si="16"/>
        <v>100.11994860070484</v>
      </c>
      <c r="D54" s="14">
        <f t="shared" si="17"/>
        <v>101.58835560176867</v>
      </c>
      <c r="E54" s="14">
        <f t="shared" si="17"/>
        <v>103.83853171607387</v>
      </c>
      <c r="F54" s="14">
        <f t="shared" si="17"/>
        <v>106.18499890676846</v>
      </c>
      <c r="G54" s="14">
        <f t="shared" si="17"/>
        <v>108.13849857455318</v>
      </c>
      <c r="H54" s="14">
        <f t="shared" si="17"/>
        <v>108.1480691989984</v>
      </c>
      <c r="I54" s="14">
        <f t="shared" si="17"/>
        <v>110.56401208901102</v>
      </c>
      <c r="J54" s="14">
        <f t="shared" si="17"/>
        <v>112.8835042284243</v>
      </c>
      <c r="K54" s="14">
        <f t="shared" si="17"/>
        <v>121.73454737959668</v>
      </c>
      <c r="L54" s="14">
        <f t="shared" si="17"/>
        <v>123.922432541703</v>
      </c>
    </row>
    <row r="55" spans="1:12" x14ac:dyDescent="0.25">
      <c r="B55" t="s">
        <v>255</v>
      </c>
      <c r="C55" s="14">
        <f t="shared" si="16"/>
        <v>100.29337640730984</v>
      </c>
      <c r="D55" s="14">
        <f t="shared" si="17"/>
        <v>101.627912152931</v>
      </c>
      <c r="E55" s="14">
        <f t="shared" si="17"/>
        <v>103.79951842821681</v>
      </c>
      <c r="F55" s="14">
        <f t="shared" si="17"/>
        <v>106.24437560675656</v>
      </c>
      <c r="G55" s="14">
        <f t="shared" si="17"/>
        <v>108.28471504858298</v>
      </c>
      <c r="H55" s="14">
        <f t="shared" si="17"/>
        <v>109.90433196222307</v>
      </c>
      <c r="I55" s="14">
        <f t="shared" si="17"/>
        <v>110.51964357816431</v>
      </c>
      <c r="J55" s="14">
        <f t="shared" si="17"/>
        <v>113.41437538914931</v>
      </c>
      <c r="K55" s="14">
        <f t="shared" si="17"/>
        <v>121.89162173043709</v>
      </c>
      <c r="L55" s="14">
        <f t="shared" si="17"/>
        <v>124.15976611521729</v>
      </c>
    </row>
    <row r="56" spans="1:12" x14ac:dyDescent="0.25">
      <c r="B56" t="s">
        <v>256</v>
      </c>
      <c r="C56" s="14">
        <f t="shared" si="16"/>
        <v>100.18422164917385</v>
      </c>
      <c r="D56" s="14">
        <f t="shared" si="17"/>
        <v>101.59427931564836</v>
      </c>
      <c r="E56" s="14">
        <f t="shared" si="17"/>
        <v>103.85720890353474</v>
      </c>
      <c r="F56" s="14">
        <f t="shared" si="17"/>
        <v>106.52370452216685</v>
      </c>
      <c r="G56" s="14">
        <f t="shared" si="17"/>
        <v>108.39681311015362</v>
      </c>
      <c r="H56" s="14">
        <f t="shared" si="17"/>
        <v>110.58256349984261</v>
      </c>
      <c r="I56" s="14">
        <f t="shared" si="17"/>
        <v>110.27541948365311</v>
      </c>
      <c r="J56" s="14">
        <f t="shared" si="17"/>
        <v>114.0508406554445</v>
      </c>
      <c r="K56" s="14">
        <f t="shared" si="17"/>
        <v>121.78963675792075</v>
      </c>
      <c r="L56" s="14">
        <f t="shared" si="17"/>
        <v>124.39755422487941</v>
      </c>
    </row>
    <row r="57" spans="1:12" x14ac:dyDescent="0.25">
      <c r="B57" t="s">
        <v>257</v>
      </c>
      <c r="C57" s="14">
        <f t="shared" si="16"/>
        <v>100.33047113500922</v>
      </c>
      <c r="D57" s="14">
        <f t="shared" si="17"/>
        <v>101.44240864350084</v>
      </c>
      <c r="E57" s="14">
        <f t="shared" si="17"/>
        <v>103.92054595131141</v>
      </c>
      <c r="F57" s="14">
        <f t="shared" si="17"/>
        <v>106.4490389761516</v>
      </c>
      <c r="G57" s="14">
        <f t="shared" si="17"/>
        <v>108.45840616258421</v>
      </c>
      <c r="H57" s="14">
        <f t="shared" si="17"/>
        <v>111.12311261047195</v>
      </c>
      <c r="I57" s="14">
        <f t="shared" si="17"/>
        <v>110.27862306564579</v>
      </c>
      <c r="J57" s="14">
        <f t="shared" si="17"/>
        <v>114.81048873083535</v>
      </c>
      <c r="K57" s="14">
        <f t="shared" si="17"/>
        <v>122.10137613525946</v>
      </c>
      <c r="L57" s="14">
        <f t="shared" si="17"/>
        <v>124.6357977412072</v>
      </c>
    </row>
    <row r="58" spans="1:12" x14ac:dyDescent="0.25">
      <c r="B58" t="s">
        <v>258</v>
      </c>
      <c r="C58" s="14">
        <f t="shared" si="16"/>
        <v>100.22875695473346</v>
      </c>
      <c r="D58" s="14">
        <f t="shared" si="17"/>
        <v>101.50883177408042</v>
      </c>
      <c r="E58" s="14">
        <f t="shared" si="17"/>
        <v>103.96451227991827</v>
      </c>
      <c r="F58" s="14">
        <f t="shared" si="17"/>
        <v>106.3769403042301</v>
      </c>
      <c r="G58" s="14">
        <f t="shared" si="17"/>
        <v>108.43464505704017</v>
      </c>
      <c r="H58" s="14">
        <f t="shared" si="17"/>
        <v>110.96994577678213</v>
      </c>
      <c r="I58" s="14">
        <f t="shared" si="17"/>
        <v>110.24672989493965</v>
      </c>
      <c r="J58" s="14">
        <f t="shared" si="17"/>
        <v>115.55453133827999</v>
      </c>
      <c r="K58" s="14">
        <f t="shared" si="17"/>
        <v>122.08952167083091</v>
      </c>
      <c r="L58" s="14">
        <f t="shared" si="17"/>
        <v>124.87449753638569</v>
      </c>
    </row>
    <row r="59" spans="1:12" x14ac:dyDescent="0.25">
      <c r="B59" t="s">
        <v>259</v>
      </c>
      <c r="C59" s="14">
        <f t="shared" si="16"/>
        <v>100.22328323650041</v>
      </c>
      <c r="D59" s="14">
        <f t="shared" si="17"/>
        <v>101.63230197932505</v>
      </c>
      <c r="E59" s="14">
        <f t="shared" si="17"/>
        <v>104.31365144739691</v>
      </c>
      <c r="F59" s="14">
        <f t="shared" si="17"/>
        <v>106.18853631166274</v>
      </c>
      <c r="G59" s="14">
        <f t="shared" si="17"/>
        <v>106.9978686352225</v>
      </c>
      <c r="H59" s="14">
        <f t="shared" si="17"/>
        <v>111.24769587513498</v>
      </c>
      <c r="I59" s="14">
        <f t="shared" si="17"/>
        <v>110.20250606984811</v>
      </c>
      <c r="J59" s="14">
        <f t="shared" si="17"/>
        <v>115.63778730806861</v>
      </c>
      <c r="K59" s="14">
        <f t="shared" si="17"/>
        <v>122.84338003064721</v>
      </c>
      <c r="L59" s="14">
        <f t="shared" si="17"/>
        <v>125.11365448427031</v>
      </c>
    </row>
    <row r="60" spans="1:12" x14ac:dyDescent="0.25">
      <c r="B60" t="s">
        <v>260</v>
      </c>
      <c r="C60" s="14">
        <f t="shared" si="16"/>
        <v>100.23934988105937</v>
      </c>
      <c r="D60" s="14">
        <f t="shared" si="17"/>
        <v>101.78273957874119</v>
      </c>
      <c r="E60" s="14">
        <f t="shared" si="17"/>
        <v>103.81184534848873</v>
      </c>
      <c r="F60" s="14">
        <f t="shared" si="17"/>
        <v>106.6686241833236</v>
      </c>
      <c r="G60" s="14">
        <f t="shared" si="17"/>
        <v>106.96737136299181</v>
      </c>
      <c r="H60" s="14">
        <f t="shared" si="17"/>
        <v>110.85284087877518</v>
      </c>
      <c r="I60" s="14">
        <f t="shared" si="17"/>
        <v>110.5896016148601</v>
      </c>
      <c r="J60" s="14">
        <f t="shared" si="17"/>
        <v>115.78527339211341</v>
      </c>
      <c r="K60" s="14">
        <f t="shared" si="17"/>
        <v>123.43655222869542</v>
      </c>
      <c r="L60" s="14">
        <f t="shared" si="17"/>
        <v>125.35326946039008</v>
      </c>
    </row>
    <row r="61" spans="1:12" x14ac:dyDescent="0.25">
      <c r="B61" t="s">
        <v>261</v>
      </c>
      <c r="C61" s="14">
        <f t="shared" si="16"/>
        <v>100.18073037820496</v>
      </c>
      <c r="D61" s="14">
        <f t="shared" si="17"/>
        <v>101.77702544666084</v>
      </c>
      <c r="E61" s="14">
        <f t="shared" si="17"/>
        <v>105.1951235730965</v>
      </c>
      <c r="F61" s="14">
        <f t="shared" si="17"/>
        <v>106.97646385702859</v>
      </c>
      <c r="G61" s="14">
        <f t="shared" si="17"/>
        <v>107.11372095231684</v>
      </c>
      <c r="H61" s="14">
        <f t="shared" si="17"/>
        <v>111.03852160584441</v>
      </c>
      <c r="I61" s="14">
        <f t="shared" si="17"/>
        <v>110.7776085520221</v>
      </c>
      <c r="J61" s="14">
        <f t="shared" si="17"/>
        <v>116.02269672390727</v>
      </c>
      <c r="K61" s="14">
        <f t="shared" si="17"/>
        <v>123.19559092255935</v>
      </c>
      <c r="L61" s="14">
        <f t="shared" si="17"/>
        <v>125.5933433419508</v>
      </c>
    </row>
    <row r="62" spans="1:12" x14ac:dyDescent="0.25">
      <c r="A62" s="38"/>
      <c r="B62" s="38" t="s">
        <v>262</v>
      </c>
      <c r="C62" s="123">
        <f>C61*C50</f>
        <v>100.35972361577554</v>
      </c>
      <c r="D62" s="123">
        <f t="shared" si="17"/>
        <v>101.98929454999853</v>
      </c>
      <c r="E62" s="123">
        <f t="shared" si="17"/>
        <v>105.13540527583366</v>
      </c>
      <c r="F62" s="123">
        <f t="shared" si="17"/>
        <v>107.05336520127155</v>
      </c>
      <c r="G62" s="123">
        <f t="shared" si="17"/>
        <v>107.22592454247575</v>
      </c>
      <c r="H62" s="123">
        <f t="shared" si="17"/>
        <v>110.89017236020094</v>
      </c>
      <c r="I62" s="123">
        <f t="shared" si="17"/>
        <v>110.72490730633275</v>
      </c>
      <c r="J62" s="123">
        <f t="shared" si="17"/>
        <v>116.1788666554647</v>
      </c>
      <c r="K62" s="123">
        <f t="shared" si="17"/>
        <v>123.13112129578113</v>
      </c>
      <c r="L62" s="123">
        <f t="shared" si="17"/>
        <v>125.8338770078383</v>
      </c>
    </row>
  </sheetData>
  <mergeCells count="5">
    <mergeCell ref="B4:C4"/>
    <mergeCell ref="A9:B9"/>
    <mergeCell ref="A10:B10"/>
    <mergeCell ref="A11:B11"/>
    <mergeCell ref="A12:B12"/>
  </mergeCells>
  <phoneticPr fontId="2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7E1D-5E86-4319-B55F-23729E6E60B7}">
  <sheetPr>
    <tabColor rgb="FF00B0F0"/>
  </sheetPr>
  <dimension ref="B2:AT177"/>
  <sheetViews>
    <sheetView zoomScale="85" zoomScaleNormal="85" workbookViewId="0">
      <selection activeCell="R2" sqref="R2"/>
    </sheetView>
  </sheetViews>
  <sheetFormatPr baseColWidth="10" defaultColWidth="11.42578125" defaultRowHeight="15" x14ac:dyDescent="0.25"/>
  <cols>
    <col min="1" max="1" width="11.42578125" customWidth="1"/>
    <col min="2" max="2" width="45.5703125" customWidth="1"/>
    <col min="3" max="3" width="6.140625" customWidth="1"/>
    <col min="4" max="4" width="7.42578125" customWidth="1"/>
    <col min="5" max="5" width="7.28515625" customWidth="1"/>
    <col min="6" max="6" width="6.5703125" customWidth="1"/>
    <col min="7" max="8" width="7" customWidth="1"/>
    <col min="9" max="10" width="6.42578125" customWidth="1"/>
    <col min="11" max="11" width="6.7109375" customWidth="1"/>
    <col min="12" max="12" width="11.42578125" customWidth="1"/>
    <col min="13" max="13" width="16.42578125" customWidth="1"/>
    <col min="14" max="14" width="12.7109375" customWidth="1"/>
    <col min="15" max="15" width="13.42578125" customWidth="1"/>
    <col min="16" max="16" width="20" customWidth="1"/>
    <col min="17" max="25" width="11.42578125" customWidth="1"/>
  </cols>
  <sheetData>
    <row r="2" spans="2:32" x14ac:dyDescent="0.25">
      <c r="B2" s="17"/>
      <c r="C2" s="65"/>
      <c r="D2" s="65"/>
      <c r="E2" s="65"/>
      <c r="F2" s="65"/>
      <c r="G2" s="65"/>
      <c r="H2" s="65"/>
      <c r="I2" s="65"/>
      <c r="J2" s="65"/>
      <c r="K2" s="65"/>
    </row>
    <row r="3" spans="2:32" ht="15.75" thickBot="1" x14ac:dyDescent="0.3">
      <c r="B3" s="68" t="s">
        <v>263</v>
      </c>
      <c r="M3" s="192" t="s">
        <v>230</v>
      </c>
      <c r="N3" s="194" t="s">
        <v>231</v>
      </c>
      <c r="O3" s="194"/>
      <c r="P3" s="194"/>
    </row>
    <row r="4" spans="2:32" ht="15.75" thickBot="1" x14ac:dyDescent="0.3">
      <c r="B4" s="76" t="s">
        <v>8</v>
      </c>
      <c r="C4" s="77">
        <v>2015</v>
      </c>
      <c r="D4" s="77">
        <v>2016</v>
      </c>
      <c r="E4" s="77">
        <v>2017</v>
      </c>
      <c r="F4" s="77">
        <v>2018</v>
      </c>
      <c r="G4" s="77">
        <v>2019</v>
      </c>
      <c r="H4" s="77">
        <v>2020</v>
      </c>
      <c r="I4" s="77">
        <v>2021</v>
      </c>
      <c r="J4" s="77">
        <v>2022</v>
      </c>
      <c r="K4" s="77">
        <v>2023</v>
      </c>
      <c r="M4" s="193"/>
      <c r="N4" s="25" t="s">
        <v>198</v>
      </c>
      <c r="O4" s="25" t="s">
        <v>232</v>
      </c>
      <c r="P4" s="25" t="s">
        <v>233</v>
      </c>
    </row>
    <row r="5" spans="2:32" x14ac:dyDescent="0.25">
      <c r="B5" s="39" t="s">
        <v>264</v>
      </c>
      <c r="D5" s="65">
        <f>Lønn!P6</f>
        <v>1.0191819464033851</v>
      </c>
      <c r="E5" s="65">
        <f>Lønn!Q6</f>
        <v>1.0254636036534734</v>
      </c>
      <c r="F5" s="65">
        <f>Lønn!R6</f>
        <v>1.0207827260458837</v>
      </c>
      <c r="G5" s="65">
        <f>Lønn!S6</f>
        <v>1.0325224748810156</v>
      </c>
      <c r="H5" s="65">
        <f>Lønn!T6</f>
        <v>1.0245838668373879</v>
      </c>
      <c r="I5" s="65">
        <f>Lønn!U6</f>
        <v>1.0312421894526369</v>
      </c>
      <c r="J5" s="65">
        <f>Lønn!V6</f>
        <v>1.0436257876878332</v>
      </c>
      <c r="K5" s="65">
        <f>Lønn!W6</f>
        <v>1.0527171388759871</v>
      </c>
      <c r="M5" s="23" t="s">
        <v>234</v>
      </c>
      <c r="N5" s="20">
        <v>0.45387866241007224</v>
      </c>
      <c r="O5" s="20">
        <v>0.46126397737134461</v>
      </c>
      <c r="P5" s="20">
        <v>0.44600000000000001</v>
      </c>
    </row>
    <row r="6" spans="2:32" ht="30" x14ac:dyDescent="0.25">
      <c r="B6" s="34" t="s">
        <v>265</v>
      </c>
      <c r="D6" s="65">
        <v>1.0162093567209058</v>
      </c>
      <c r="E6" s="65">
        <v>1.0221349559753066</v>
      </c>
      <c r="F6" s="65">
        <v>1.0245189826450811</v>
      </c>
      <c r="G6" s="65">
        <v>1.0129418725046397</v>
      </c>
      <c r="H6" s="65">
        <v>1.0161983866427788</v>
      </c>
      <c r="I6" s="65">
        <v>1.0086693563435991</v>
      </c>
      <c r="J6" s="65">
        <f>'Delindeks for kapitalkostnader'!J11</f>
        <v>1.0344031255484172</v>
      </c>
      <c r="K6" s="65">
        <f>'Delindeks for kapitalkostnader'!K11</f>
        <v>1.0712492266738332</v>
      </c>
      <c r="M6" s="23" t="s">
        <v>236</v>
      </c>
      <c r="N6" s="30">
        <v>0.12620249225694199</v>
      </c>
      <c r="O6" s="20">
        <v>0.11928216926771286</v>
      </c>
      <c r="P6" s="20">
        <v>0.18094885324806742</v>
      </c>
    </row>
    <row r="7" spans="2:32" ht="30" x14ac:dyDescent="0.25">
      <c r="B7" s="39" t="s">
        <v>266</v>
      </c>
      <c r="D7" s="65">
        <v>0.95366666666666688</v>
      </c>
      <c r="E7" s="65">
        <v>1.0878189444250261</v>
      </c>
      <c r="F7" s="65">
        <v>1.1076391678046429</v>
      </c>
      <c r="G7" s="65">
        <v>1.0025382551309012</v>
      </c>
      <c r="H7" s="65">
        <v>0.93330439814814847</v>
      </c>
      <c r="I7" s="65">
        <v>1.1230041853976125</v>
      </c>
      <c r="J7" s="65">
        <v>1.394575194975499</v>
      </c>
      <c r="K7" s="65">
        <f>'Drivstoff_bensin&amp;diesel'!T8</f>
        <v>0.95507185084538315</v>
      </c>
      <c r="M7" s="23" t="s">
        <v>237</v>
      </c>
      <c r="N7" s="20">
        <v>7.3322601645143093E-2</v>
      </c>
      <c r="O7" s="20">
        <v>7.0459514648664665E-2</v>
      </c>
      <c r="P7" s="20">
        <v>2.5700421248866404E-2</v>
      </c>
    </row>
    <row r="8" spans="2:32" ht="45" x14ac:dyDescent="0.25">
      <c r="B8" s="39" t="s">
        <v>267</v>
      </c>
      <c r="D8" s="65">
        <v>0.97099758313192741</v>
      </c>
      <c r="E8" s="65">
        <v>1.0636855205561757</v>
      </c>
      <c r="F8" s="65">
        <v>1.0622932300492212</v>
      </c>
      <c r="G8" s="65">
        <v>1.0072161033042157</v>
      </c>
      <c r="H8" s="65">
        <v>0.93597285067873315</v>
      </c>
      <c r="I8" s="65">
        <v>1.1253726532914348</v>
      </c>
      <c r="J8" s="65">
        <v>1.2941934560034369</v>
      </c>
      <c r="K8" s="65">
        <f>'Drivstoff_bensin&amp;diesel'!T9</f>
        <v>0.9980285260214472</v>
      </c>
      <c r="M8" s="23" t="s">
        <v>238</v>
      </c>
      <c r="N8" s="20">
        <v>8.4782372051988825E-2</v>
      </c>
      <c r="O8" s="20">
        <v>6.4885941678211961E-2</v>
      </c>
      <c r="P8" s="20">
        <v>6.6639891124299092E-2</v>
      </c>
    </row>
    <row r="9" spans="2:32" ht="30" x14ac:dyDescent="0.25">
      <c r="B9" s="39" t="s">
        <v>268</v>
      </c>
      <c r="D9" s="65">
        <v>1.2221666666666668</v>
      </c>
      <c r="E9" s="65">
        <v>1.0932769671348699</v>
      </c>
      <c r="F9" s="65">
        <v>1.2561431957091178</v>
      </c>
      <c r="G9" s="65">
        <v>1.0063551958691226</v>
      </c>
      <c r="H9" s="65">
        <v>0.70634959790813556</v>
      </c>
      <c r="I9" s="65">
        <v>1.7083187818677101</v>
      </c>
      <c r="J9" s="65">
        <v>1.190326273611906</v>
      </c>
      <c r="K9" s="65">
        <f>Drivstof_El!Q9</f>
        <v>0.92464784554229151</v>
      </c>
      <c r="M9" s="23" t="s">
        <v>239</v>
      </c>
      <c r="N9" s="20">
        <v>7.0227097168448993E-2</v>
      </c>
      <c r="O9" s="20">
        <v>6.8034634409598407E-2</v>
      </c>
      <c r="P9" s="20">
        <v>4.7933128775165978E-2</v>
      </c>
    </row>
    <row r="10" spans="2:32" ht="30.75" thickBot="1" x14ac:dyDescent="0.3">
      <c r="B10" s="39" t="s">
        <v>269</v>
      </c>
      <c r="D10" s="65">
        <v>1.0320833333333332</v>
      </c>
      <c r="E10" s="65">
        <v>1.01945902301171</v>
      </c>
      <c r="F10" s="65">
        <v>1.0209884365594804</v>
      </c>
      <c r="G10" s="65">
        <v>1.0266852843068803</v>
      </c>
      <c r="H10" s="65">
        <v>1.0311295806573482</v>
      </c>
      <c r="I10" s="65">
        <v>1.0307759947241153</v>
      </c>
      <c r="J10" s="65">
        <v>1.0484822634534725</v>
      </c>
      <c r="K10" s="65">
        <f>'Reparasjon og vedlikehold'!Q6</f>
        <v>1.0567337562370624</v>
      </c>
      <c r="M10" s="24" t="s">
        <v>241</v>
      </c>
      <c r="N10" s="21">
        <v>0.19158677446740552</v>
      </c>
      <c r="O10" s="21">
        <v>0.21607376262446745</v>
      </c>
      <c r="P10" s="21">
        <v>0.23277770560360106</v>
      </c>
    </row>
    <row r="11" spans="2:32" ht="15.75" thickBot="1" x14ac:dyDescent="0.3">
      <c r="B11" s="39" t="s">
        <v>270</v>
      </c>
      <c r="D11" s="65">
        <v>1.0022499999999999</v>
      </c>
      <c r="E11" s="65">
        <v>1.0127213769019707</v>
      </c>
      <c r="F11" s="65">
        <v>1.0211822660098524</v>
      </c>
      <c r="G11" s="65">
        <v>1.0226724553786781</v>
      </c>
      <c r="H11" s="65">
        <v>1.0410377358490568</v>
      </c>
      <c r="I11" s="65">
        <v>1.0613955595831448</v>
      </c>
      <c r="J11" s="65">
        <v>1.052508004268943</v>
      </c>
      <c r="K11" s="65">
        <f>Forsikring!Q6</f>
        <v>1.0482845080289818</v>
      </c>
      <c r="M11" s="22"/>
      <c r="N11" s="21">
        <v>1</v>
      </c>
      <c r="O11" s="21">
        <v>1</v>
      </c>
      <c r="P11" s="21">
        <v>1</v>
      </c>
    </row>
    <row r="12" spans="2:32" ht="15.75" thickBot="1" x14ac:dyDescent="0.3">
      <c r="B12" s="39" t="s">
        <v>271</v>
      </c>
      <c r="C12" s="38"/>
      <c r="D12" s="70">
        <v>1.0355000000000001</v>
      </c>
      <c r="E12" s="70">
        <v>1.0187510059552547</v>
      </c>
      <c r="F12" s="70">
        <v>1.0276483134528795</v>
      </c>
      <c r="G12" s="70">
        <v>1.0216773003305404</v>
      </c>
      <c r="H12" s="70">
        <v>1.0128658490707998</v>
      </c>
      <c r="I12" s="70">
        <v>1.0348388055266675</v>
      </c>
      <c r="J12" s="70">
        <v>1.0576412317852275</v>
      </c>
      <c r="K12" s="70">
        <f>Administrasjon!P6</f>
        <v>1.0534447227809516</v>
      </c>
    </row>
    <row r="13" spans="2:32" ht="26.25" customHeight="1" thickTop="1" thickBot="1" x14ac:dyDescent="0.3">
      <c r="B13" s="64" t="s">
        <v>272</v>
      </c>
      <c r="D13" s="65">
        <f>(D5*$N$5)+(D6*$N$6)+(D7*$N$7)+(D10*$N$8)+(D11*$N$9)+(D12*$N$10)</f>
        <v>1.0170340994147158</v>
      </c>
      <c r="E13" s="65">
        <f t="shared" ref="E13:K13" si="0">(E5*$N$5)+(E6*$N$6)+(E7*$N$7)+(E10*$N$8)+(E11*$N$9)+(E12*$N$10)</f>
        <v>1.0269255987049783</v>
      </c>
      <c r="F13" s="65">
        <f t="shared" si="0"/>
        <v>1.0289836461231081</v>
      </c>
      <c r="G13" s="65">
        <f>(G5*$N$5)+(G6*$N$6)+(G7*$N$7)+(G10*$N$8)+(G11*$N$9)+(G12*$N$10)</f>
        <v>1.0245884119104893</v>
      </c>
      <c r="H13" s="65">
        <f t="shared" si="0"/>
        <v>1.0162982015922331</v>
      </c>
      <c r="I13" s="65">
        <f t="shared" si="0"/>
        <v>1.037888792563624</v>
      </c>
      <c r="J13" s="65">
        <f t="shared" si="0"/>
        <v>1.0719150778782331</v>
      </c>
      <c r="K13" s="65">
        <f t="shared" si="0"/>
        <v>1.0480649709898064</v>
      </c>
      <c r="M13" s="60" t="s">
        <v>225</v>
      </c>
      <c r="N13" s="61" t="s">
        <v>273</v>
      </c>
      <c r="O13" s="61" t="s">
        <v>274</v>
      </c>
      <c r="P13" s="61" t="s">
        <v>275</v>
      </c>
      <c r="Q13" s="61" t="s">
        <v>276</v>
      </c>
      <c r="R13" s="62" t="s">
        <v>277</v>
      </c>
      <c r="Z13" s="65"/>
      <c r="AA13" s="65"/>
      <c r="AB13" s="65"/>
      <c r="AC13" s="65"/>
      <c r="AD13" s="65"/>
      <c r="AE13" s="65"/>
      <c r="AF13" s="65"/>
    </row>
    <row r="14" spans="2:32" x14ac:dyDescent="0.25">
      <c r="B14" s="39" t="s">
        <v>278</v>
      </c>
      <c r="D14" s="65">
        <f t="shared" ref="D14:K14" si="1">(D5*$O$5)+(D6*$O$6)+(D8*$O$7)+(D10*$O$8)+(D11*$O$9)+(D12*$O$10)</f>
        <v>1.0186433857037902</v>
      </c>
      <c r="E14" s="65">
        <f t="shared" si="1"/>
        <v>1.0250527112020349</v>
      </c>
      <c r="F14" s="65">
        <f t="shared" si="1"/>
        <v>1.0256772083822985</v>
      </c>
      <c r="G14" s="65">
        <f t="shared" si="1"/>
        <v>1.0250115317408055</v>
      </c>
      <c r="H14" s="65">
        <f t="shared" si="1"/>
        <v>1.0163523409570292</v>
      </c>
      <c r="I14" s="65">
        <f t="shared" si="1"/>
        <v>1.0379803981455205</v>
      </c>
      <c r="J14" s="65">
        <f t="shared" si="1"/>
        <v>1.0641283499396959</v>
      </c>
      <c r="K14" s="65">
        <f t="shared" si="1"/>
        <v>1.0511906147636907</v>
      </c>
      <c r="M14" t="s">
        <v>198</v>
      </c>
      <c r="N14" s="27">
        <v>0.74532871972318337</v>
      </c>
      <c r="O14" s="51">
        <v>0.42</v>
      </c>
      <c r="P14" s="53">
        <v>0.33700000000000002</v>
      </c>
      <c r="Q14" s="52">
        <v>0.14154</v>
      </c>
      <c r="R14" s="58">
        <v>0.41672309730605034</v>
      </c>
      <c r="S14" s="163"/>
      <c r="Z14" s="65"/>
      <c r="AA14" s="65"/>
      <c r="AB14" s="65"/>
      <c r="AC14" s="65"/>
      <c r="AD14" s="65"/>
      <c r="AE14" s="65"/>
      <c r="AF14" s="65"/>
    </row>
    <row r="15" spans="2:32" ht="15.75" thickBot="1" x14ac:dyDescent="0.3">
      <c r="B15" s="41" t="s">
        <v>279</v>
      </c>
      <c r="C15" s="22"/>
      <c r="D15" s="46">
        <f t="shared" ref="D15:K15" si="2">(D5*$P$5)+(D6*$P$6)+(D9*$P$7)+(D10*$P$8)+(D11*$P$9)+(D12*$P$10)</f>
        <v>1.0277074774561461</v>
      </c>
      <c r="E15" s="46">
        <f t="shared" si="2"/>
        <v>1.0240306581942089</v>
      </c>
      <c r="F15" s="46">
        <f t="shared" si="2"/>
        <v>1.0291386760196195</v>
      </c>
      <c r="G15" s="46">
        <f t="shared" si="2"/>
        <v>1.0249212303952557</v>
      </c>
      <c r="H15" s="46">
        <f t="shared" si="2"/>
        <v>1.0133849668334824</v>
      </c>
      <c r="I15" s="46">
        <f t="shared" si="2"/>
        <v>1.0468103050749802</v>
      </c>
      <c r="J15" s="46">
        <f t="shared" si="2"/>
        <v>1.0497390922029417</v>
      </c>
      <c r="K15" s="46">
        <f t="shared" si="2"/>
        <v>1.0530036265140386</v>
      </c>
      <c r="M15" t="s">
        <v>229</v>
      </c>
      <c r="N15" s="27">
        <v>0.22237600922722031</v>
      </c>
      <c r="O15" s="51">
        <v>0.37</v>
      </c>
      <c r="P15" s="53">
        <v>0.36799999999999999</v>
      </c>
      <c r="Q15" s="52">
        <v>0.13616</v>
      </c>
      <c r="R15" s="58">
        <v>0.4008832621816576</v>
      </c>
      <c r="S15" s="163"/>
      <c r="Z15" s="65"/>
      <c r="AA15" s="65"/>
      <c r="AB15" s="65"/>
      <c r="AC15" s="65"/>
      <c r="AD15" s="65"/>
      <c r="AE15" s="65"/>
      <c r="AF15" s="65"/>
    </row>
    <row r="16" spans="2:32" ht="15.75" thickBot="1" x14ac:dyDescent="0.3">
      <c r="B16" s="4"/>
      <c r="M16" s="22" t="s">
        <v>233</v>
      </c>
      <c r="N16" s="28">
        <v>3.2295271049596307E-2</v>
      </c>
      <c r="O16" s="54">
        <v>0.21</v>
      </c>
      <c r="P16" s="57">
        <v>0.29499999999999998</v>
      </c>
      <c r="Q16" s="56">
        <v>6.1949999999999991E-2</v>
      </c>
      <c r="R16" s="59">
        <v>0.18239364051229204</v>
      </c>
      <c r="S16" s="163"/>
      <c r="Z16" s="65"/>
      <c r="AA16" s="65"/>
      <c r="AB16" s="65"/>
      <c r="AC16" s="65"/>
      <c r="AD16" s="65"/>
      <c r="AE16" s="65"/>
      <c r="AF16" s="65"/>
    </row>
    <row r="17" spans="2:32" ht="15.75" thickBot="1" x14ac:dyDescent="0.3">
      <c r="B17" s="4"/>
      <c r="M17" s="22" t="s">
        <v>235</v>
      </c>
      <c r="N17" s="28">
        <v>1</v>
      </c>
      <c r="O17" s="54">
        <v>1</v>
      </c>
      <c r="P17" s="55">
        <v>1</v>
      </c>
      <c r="Q17" s="56">
        <v>0.33965000000000001</v>
      </c>
      <c r="R17" s="28">
        <v>0.99999999999999989</v>
      </c>
      <c r="Z17" s="65"/>
      <c r="AA17" s="65"/>
      <c r="AB17" s="65"/>
      <c r="AC17" s="65"/>
      <c r="AD17" s="65"/>
      <c r="AE17" s="65"/>
      <c r="AF17" s="65"/>
    </row>
    <row r="18" spans="2:32" x14ac:dyDescent="0.25">
      <c r="B18" s="4"/>
      <c r="N18" s="27"/>
      <c r="O18" s="51"/>
      <c r="P18" s="78"/>
      <c r="Q18" s="52"/>
      <c r="R18" s="27"/>
      <c r="Z18" s="65"/>
      <c r="AA18" s="65"/>
      <c r="AB18" s="65"/>
      <c r="AC18" s="65"/>
      <c r="AD18" s="65"/>
      <c r="AE18" s="65"/>
      <c r="AF18" s="65"/>
    </row>
    <row r="19" spans="2:32" ht="27" thickBot="1" x14ac:dyDescent="0.45">
      <c r="B19" s="200" t="s">
        <v>179</v>
      </c>
      <c r="C19" s="200"/>
      <c r="D19" s="200"/>
      <c r="E19" s="200"/>
      <c r="F19" s="200"/>
      <c r="G19" s="200"/>
      <c r="H19" s="200"/>
      <c r="I19" s="200"/>
      <c r="J19" s="200"/>
      <c r="K19" s="200"/>
      <c r="M19" s="201" t="s">
        <v>280</v>
      </c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Z19" s="65"/>
      <c r="AA19" s="65"/>
      <c r="AB19" s="65"/>
      <c r="AC19" s="65"/>
      <c r="AD19" s="65"/>
      <c r="AE19" s="65"/>
      <c r="AF19" s="65"/>
    </row>
    <row r="20" spans="2:32" ht="35.25" customHeight="1" thickTop="1" thickBot="1" x14ac:dyDescent="0.3">
      <c r="B20" s="74" t="s">
        <v>281</v>
      </c>
      <c r="C20" s="75">
        <v>2015</v>
      </c>
      <c r="D20" s="75">
        <v>2016</v>
      </c>
      <c r="E20" s="75">
        <v>2017</v>
      </c>
      <c r="F20" s="75">
        <v>2018</v>
      </c>
      <c r="G20" s="75">
        <v>2019</v>
      </c>
      <c r="H20" s="75">
        <v>2020</v>
      </c>
      <c r="I20" s="75">
        <v>2021</v>
      </c>
      <c r="J20" s="171">
        <v>2022</v>
      </c>
      <c r="K20" s="171">
        <v>2023</v>
      </c>
      <c r="M20" s="74" t="s">
        <v>281</v>
      </c>
      <c r="N20" s="75">
        <v>2015</v>
      </c>
      <c r="O20" s="75">
        <v>2016</v>
      </c>
      <c r="P20" s="75">
        <v>2017</v>
      </c>
      <c r="Q20" s="75">
        <v>2018</v>
      </c>
      <c r="R20" s="75">
        <v>2019</v>
      </c>
      <c r="S20" s="75">
        <v>2020</v>
      </c>
      <c r="T20" s="75">
        <v>2021</v>
      </c>
      <c r="U20" s="75">
        <v>2022</v>
      </c>
      <c r="V20" s="75">
        <v>2023</v>
      </c>
      <c r="W20" s="75">
        <v>2024</v>
      </c>
      <c r="Z20" s="65"/>
      <c r="AA20" s="65"/>
      <c r="AB20" s="65"/>
      <c r="AC20" s="65"/>
      <c r="AD20" s="65"/>
      <c r="AE20" s="65"/>
      <c r="AF20" s="65"/>
    </row>
    <row r="21" spans="2:32" x14ac:dyDescent="0.25">
      <c r="B21" s="42" t="s">
        <v>282</v>
      </c>
      <c r="C21" s="3">
        <v>100</v>
      </c>
      <c r="D21" s="3">
        <f>D5*C21</f>
        <v>101.91819464033851</v>
      </c>
      <c r="E21" s="3">
        <f t="shared" ref="E21:K23" si="3">E5*D21</f>
        <v>104.51339915373765</v>
      </c>
      <c r="F21" s="3">
        <f t="shared" si="3"/>
        <v>106.68547249647388</v>
      </c>
      <c r="G21" s="3">
        <f>G5*F21</f>
        <v>110.15514809590972</v>
      </c>
      <c r="H21" s="3">
        <f t="shared" si="3"/>
        <v>112.86318758815231</v>
      </c>
      <c r="I21" s="3">
        <f>I5*H21</f>
        <v>116.38928067700986</v>
      </c>
      <c r="J21" s="3">
        <f t="shared" si="3"/>
        <v>121.46685472496472</v>
      </c>
      <c r="K21" s="3">
        <f t="shared" si="3"/>
        <v>127.87023977433003</v>
      </c>
      <c r="M21" s="42" t="s">
        <v>282</v>
      </c>
      <c r="N21" s="3">
        <f>(C21/$J$21)*100</f>
        <v>82.326985601486314</v>
      </c>
      <c r="O21" s="3">
        <f t="shared" ref="O21:S21" si="4">(D21/$J$21)*100</f>
        <v>83.906177426846284</v>
      </c>
      <c r="P21" s="3">
        <f t="shared" si="4"/>
        <v>86.042731072921512</v>
      </c>
      <c r="Q21" s="3">
        <f t="shared" si="4"/>
        <v>87.830933581049692</v>
      </c>
      <c r="R21" s="3">
        <f t="shared" si="4"/>
        <v>90.687412912215521</v>
      </c>
      <c r="S21" s="3">
        <f t="shared" si="4"/>
        <v>92.916860195076652</v>
      </c>
      <c r="T21" s="3">
        <f>(I21/$J$21)*100</f>
        <v>95.819786344635403</v>
      </c>
      <c r="U21" s="3">
        <f>(J21/$J$21)*100</f>
        <v>100</v>
      </c>
      <c r="V21" s="3">
        <f>(K21/$J$21)*100</f>
        <v>105.27171388759871</v>
      </c>
      <c r="Z21" s="65"/>
      <c r="AA21" s="65"/>
      <c r="AB21" s="65"/>
      <c r="AC21" s="65"/>
      <c r="AD21" s="65"/>
      <c r="AE21" s="65"/>
      <c r="AF21" s="65"/>
    </row>
    <row r="22" spans="2:32" x14ac:dyDescent="0.25">
      <c r="B22" s="39" t="s">
        <v>283</v>
      </c>
      <c r="C22" s="3">
        <v>100</v>
      </c>
      <c r="D22" s="3">
        <f>D6*C22</f>
        <v>101.62093567209058</v>
      </c>
      <c r="E22" s="3">
        <f t="shared" si="3"/>
        <v>103.87031060936177</v>
      </c>
      <c r="F22" s="3">
        <f t="shared" si="3"/>
        <v>106.41710495253189</v>
      </c>
      <c r="G22" s="3">
        <f t="shared" si="3"/>
        <v>107.79434155714043</v>
      </c>
      <c r="H22" s="3">
        <f t="shared" si="3"/>
        <v>109.54043597958675</v>
      </c>
      <c r="I22" s="3">
        <f t="shared" si="3"/>
        <v>110.49008105312699</v>
      </c>
      <c r="J22" s="3">
        <f t="shared" si="3"/>
        <v>114.2912851834525</v>
      </c>
      <c r="K22" s="3">
        <f t="shared" si="3"/>
        <v>122.43445086833202</v>
      </c>
      <c r="M22" s="39" t="s">
        <v>283</v>
      </c>
      <c r="N22" s="3">
        <f t="shared" ref="N22:V22" si="5">(C22/$J$22)*100</f>
        <v>87.495734989318635</v>
      </c>
      <c r="O22" s="3">
        <f t="shared" si="5"/>
        <v>88.913984569318345</v>
      </c>
      <c r="P22" s="3">
        <f t="shared" si="5"/>
        <v>90.882091703349289</v>
      </c>
      <c r="Q22" s="3">
        <f t="shared" si="5"/>
        <v>93.11042813257238</v>
      </c>
      <c r="R22" s="3">
        <f t="shared" si="5"/>
        <v>94.315451422316556</v>
      </c>
      <c r="S22" s="3">
        <f t="shared" si="5"/>
        <v>95.84320957084347</v>
      </c>
      <c r="T22" s="3">
        <f t="shared" si="5"/>
        <v>96.674108507727354</v>
      </c>
      <c r="U22" s="3">
        <f t="shared" si="5"/>
        <v>100</v>
      </c>
      <c r="V22" s="3">
        <f t="shared" si="5"/>
        <v>107.12492266738332</v>
      </c>
      <c r="Z22" s="65"/>
      <c r="AA22" s="65"/>
      <c r="AB22" s="65"/>
      <c r="AC22" s="65"/>
      <c r="AD22" s="65"/>
      <c r="AE22" s="65"/>
      <c r="AF22" s="65"/>
    </row>
    <row r="23" spans="2:32" x14ac:dyDescent="0.25">
      <c r="B23" s="39" t="s">
        <v>284</v>
      </c>
      <c r="C23" s="3">
        <v>100</v>
      </c>
      <c r="D23" s="3">
        <f>D7*C23</f>
        <v>95.366666666666688</v>
      </c>
      <c r="E23" s="3">
        <f t="shared" si="3"/>
        <v>103.74166666666669</v>
      </c>
      <c r="F23" s="3">
        <f t="shared" si="3"/>
        <v>114.90833333333335</v>
      </c>
      <c r="G23" s="3">
        <f t="shared" si="3"/>
        <v>115.19999999999999</v>
      </c>
      <c r="H23" s="3">
        <f t="shared" si="3"/>
        <v>107.51666666666669</v>
      </c>
      <c r="I23" s="3">
        <f t="shared" si="3"/>
        <v>120.74166666666666</v>
      </c>
      <c r="J23" s="3">
        <f t="shared" si="3"/>
        <v>168.38333333333335</v>
      </c>
      <c r="K23" s="3">
        <f t="shared" si="3"/>
        <v>160.81818181818178</v>
      </c>
      <c r="M23" s="39" t="s">
        <v>284</v>
      </c>
      <c r="N23" s="3">
        <f t="shared" ref="N23:V23" si="6">(C23/$J$23)*100</f>
        <v>59.388300504800554</v>
      </c>
      <c r="O23" s="3">
        <f t="shared" si="6"/>
        <v>56.636642581411465</v>
      </c>
      <c r="P23" s="3">
        <f t="shared" si="6"/>
        <v>61.610412748688518</v>
      </c>
      <c r="Q23" s="3">
        <f t="shared" si="6"/>
        <v>68.242106305057902</v>
      </c>
      <c r="R23" s="3">
        <f t="shared" si="6"/>
        <v>68.415322181530229</v>
      </c>
      <c r="S23" s="3">
        <f t="shared" si="6"/>
        <v>63.852321092744738</v>
      </c>
      <c r="T23" s="3">
        <f t="shared" si="6"/>
        <v>71.706423834504591</v>
      </c>
      <c r="U23" s="3">
        <f t="shared" si="6"/>
        <v>100</v>
      </c>
      <c r="V23" s="3">
        <f t="shared" si="6"/>
        <v>95.507185084538321</v>
      </c>
      <c r="Z23" s="65"/>
      <c r="AA23" s="65"/>
      <c r="AB23" s="65"/>
      <c r="AC23" s="65"/>
      <c r="AD23" s="65"/>
      <c r="AE23" s="65"/>
      <c r="AF23" s="65"/>
    </row>
    <row r="24" spans="2:32" ht="45" x14ac:dyDescent="0.25">
      <c r="B24" s="37" t="s">
        <v>285</v>
      </c>
      <c r="C24" s="3">
        <v>100</v>
      </c>
      <c r="D24" s="3">
        <f t="shared" ref="D24:K27" si="7">D10*C24</f>
        <v>103.20833333333333</v>
      </c>
      <c r="E24" s="3">
        <f t="shared" si="7"/>
        <v>105.2166666666669</v>
      </c>
      <c r="F24" s="3">
        <f t="shared" si="7"/>
        <v>107.42500000000022</v>
      </c>
      <c r="G24" s="3">
        <f t="shared" si="7"/>
        <v>110.29166666666686</v>
      </c>
      <c r="H24" s="3">
        <f t="shared" si="7"/>
        <v>113.72500000000022</v>
      </c>
      <c r="I24" s="3">
        <f t="shared" si="7"/>
        <v>117.22500000000024</v>
      </c>
      <c r="J24" s="3">
        <f t="shared" si="7"/>
        <v>122.90833333333356</v>
      </c>
      <c r="K24" s="3">
        <f t="shared" si="7"/>
        <v>129.88138475617052</v>
      </c>
      <c r="M24" s="37" t="s">
        <v>285</v>
      </c>
      <c r="N24" s="3">
        <f t="shared" ref="N24:V24" si="8">(C24/$J$24)*100</f>
        <v>81.361448233778404</v>
      </c>
      <c r="O24" s="3">
        <f t="shared" si="8"/>
        <v>83.971794697945469</v>
      </c>
      <c r="P24" s="3">
        <f t="shared" si="8"/>
        <v>85.60580378330738</v>
      </c>
      <c r="Q24" s="3">
        <f t="shared" si="8"/>
        <v>87.402535765136648</v>
      </c>
      <c r="R24" s="3">
        <f t="shared" si="8"/>
        <v>89.734897281171598</v>
      </c>
      <c r="S24" s="3">
        <f t="shared" si="8"/>
        <v>92.528307003864683</v>
      </c>
      <c r="T24" s="3">
        <f t="shared" si="8"/>
        <v>95.375957692046924</v>
      </c>
      <c r="U24" s="3">
        <f t="shared" si="8"/>
        <v>100</v>
      </c>
      <c r="V24" s="3">
        <f t="shared" si="8"/>
        <v>105.67337562370625</v>
      </c>
      <c r="Z24" s="65"/>
      <c r="AA24" s="65"/>
      <c r="AB24" s="65"/>
      <c r="AC24" s="65"/>
      <c r="AD24" s="65"/>
      <c r="AE24" s="65"/>
      <c r="AF24" s="65"/>
    </row>
    <row r="25" spans="2:32" ht="30" x14ac:dyDescent="0.25">
      <c r="B25" s="37" t="s">
        <v>286</v>
      </c>
      <c r="C25" s="3">
        <v>100</v>
      </c>
      <c r="D25" s="3">
        <f t="shared" si="7"/>
        <v>100.22499999999998</v>
      </c>
      <c r="E25" s="3">
        <f t="shared" si="7"/>
        <v>101.5</v>
      </c>
      <c r="F25" s="3">
        <f t="shared" si="7"/>
        <v>103.65000000000002</v>
      </c>
      <c r="G25" s="3">
        <f t="shared" si="7"/>
        <v>106.00000000000001</v>
      </c>
      <c r="H25" s="3">
        <f t="shared" si="7"/>
        <v>110.35000000000004</v>
      </c>
      <c r="I25" s="3">
        <f t="shared" si="7"/>
        <v>117.12500000000007</v>
      </c>
      <c r="J25" s="3">
        <f t="shared" si="7"/>
        <v>123.27500000000002</v>
      </c>
      <c r="K25" s="3">
        <f t="shared" si="7"/>
        <v>129.22727272727275</v>
      </c>
      <c r="M25" s="37" t="s">
        <v>286</v>
      </c>
      <c r="N25" s="79">
        <f t="shared" ref="N25:V25" si="9">(C25/$J$25)*100</f>
        <v>81.11944838775095</v>
      </c>
      <c r="O25" s="3">
        <f t="shared" si="9"/>
        <v>81.301967146623383</v>
      </c>
      <c r="P25" s="3">
        <f t="shared" si="9"/>
        <v>82.336240113567214</v>
      </c>
      <c r="Q25" s="3">
        <f t="shared" si="9"/>
        <v>84.08030825390388</v>
      </c>
      <c r="R25" s="3">
        <f t="shared" si="9"/>
        <v>85.986615291016022</v>
      </c>
      <c r="S25" s="3">
        <f t="shared" si="9"/>
        <v>89.515311295883208</v>
      </c>
      <c r="T25" s="3">
        <f t="shared" si="9"/>
        <v>95.011153924153362</v>
      </c>
      <c r="U25" s="3">
        <f t="shared" si="9"/>
        <v>100</v>
      </c>
      <c r="V25" s="3">
        <f t="shared" si="9"/>
        <v>104.82845080289817</v>
      </c>
    </row>
    <row r="26" spans="2:32" ht="30" x14ac:dyDescent="0.25">
      <c r="B26" s="37" t="s">
        <v>287</v>
      </c>
      <c r="C26" s="3">
        <v>100</v>
      </c>
      <c r="D26" s="3">
        <f t="shared" si="7"/>
        <v>103.55000000000001</v>
      </c>
      <c r="E26" s="3">
        <f t="shared" si="7"/>
        <v>105.49166666666663</v>
      </c>
      <c r="F26" s="3">
        <f t="shared" si="7"/>
        <v>108.40833333333332</v>
      </c>
      <c r="G26" s="3">
        <f t="shared" si="7"/>
        <v>110.75833333333331</v>
      </c>
      <c r="H26" s="3">
        <f t="shared" si="7"/>
        <v>112.18333333333331</v>
      </c>
      <c r="I26" s="3">
        <f t="shared" si="7"/>
        <v>116.09166666666663</v>
      </c>
      <c r="J26" s="3">
        <f t="shared" si="7"/>
        <v>122.78333333333333</v>
      </c>
      <c r="K26" s="3">
        <f t="shared" si="7"/>
        <v>129.34545454545452</v>
      </c>
      <c r="M26" s="37" t="s">
        <v>287</v>
      </c>
      <c r="N26" s="80">
        <f t="shared" ref="N26:V26" si="10">(C26/$J$26)*100</f>
        <v>81.444278539432602</v>
      </c>
      <c r="O26" s="69">
        <f t="shared" si="10"/>
        <v>84.335550427582476</v>
      </c>
      <c r="P26" s="69">
        <f t="shared" si="10"/>
        <v>85.916926835889754</v>
      </c>
      <c r="Q26" s="69">
        <f t="shared" si="10"/>
        <v>88.29238495995655</v>
      </c>
      <c r="R26" s="69">
        <f t="shared" si="10"/>
        <v>90.206325505633217</v>
      </c>
      <c r="S26" s="69">
        <f t="shared" si="10"/>
        <v>91.366906474820127</v>
      </c>
      <c r="T26" s="69">
        <f t="shared" si="10"/>
        <v>94.550020361069599</v>
      </c>
      <c r="U26" s="69">
        <f t="shared" si="10"/>
        <v>100</v>
      </c>
      <c r="V26" s="69">
        <f t="shared" si="10"/>
        <v>105.34447227809515</v>
      </c>
    </row>
    <row r="27" spans="2:32" ht="30.75" thickBot="1" x14ac:dyDescent="0.3">
      <c r="B27" s="73" t="s">
        <v>288</v>
      </c>
      <c r="C27" s="72">
        <v>100</v>
      </c>
      <c r="D27" s="72">
        <f>D13*C27</f>
        <v>101.70340994147158</v>
      </c>
      <c r="E27" s="72">
        <f t="shared" si="7"/>
        <v>104.44183514448355</v>
      </c>
      <c r="F27" s="72">
        <f t="shared" si="7"/>
        <v>107.46894033475925</v>
      </c>
      <c r="G27" s="72">
        <f t="shared" si="7"/>
        <v>110.11143090729412</v>
      </c>
      <c r="H27" s="72">
        <f t="shared" si="7"/>
        <v>111.90604920583044</v>
      </c>
      <c r="I27" s="72">
        <f t="shared" si="7"/>
        <v>116.14603429080485</v>
      </c>
      <c r="J27" s="72">
        <f t="shared" si="7"/>
        <v>124.49868539207601</v>
      </c>
      <c r="K27" s="72">
        <f t="shared" si="7"/>
        <v>130.48271109371518</v>
      </c>
      <c r="M27" s="73" t="s">
        <v>288</v>
      </c>
      <c r="N27" s="49">
        <f t="shared" ref="N27:V27" si="11">(C27/$J$27)*100</f>
        <v>80.322133269982871</v>
      </c>
      <c r="O27" s="49">
        <f t="shared" si="11"/>
        <v>81.690348473305818</v>
      </c>
      <c r="P27" s="49">
        <f t="shared" si="11"/>
        <v>83.889910014367885</v>
      </c>
      <c r="Q27" s="49">
        <f t="shared" si="11"/>
        <v>86.321345479523714</v>
      </c>
      <c r="R27" s="49">
        <f t="shared" si="11"/>
        <v>88.443850278841893</v>
      </c>
      <c r="S27" s="49">
        <f t="shared" si="11"/>
        <v>89.885325980279745</v>
      </c>
      <c r="T27" s="49">
        <f t="shared" si="11"/>
        <v>93.290972450860295</v>
      </c>
      <c r="U27" s="49">
        <f t="shared" si="11"/>
        <v>100</v>
      </c>
      <c r="V27" s="49">
        <f t="shared" si="11"/>
        <v>104.80649709898064</v>
      </c>
      <c r="W27" s="71"/>
    </row>
    <row r="28" spans="2:32" x14ac:dyDescent="0.25">
      <c r="C28" s="3"/>
      <c r="D28" s="3"/>
      <c r="E28" s="3"/>
      <c r="F28" s="3"/>
      <c r="G28" s="3"/>
      <c r="H28" s="3"/>
      <c r="I28" s="3"/>
      <c r="J28" s="3"/>
      <c r="K28" s="3"/>
      <c r="N28" s="3"/>
      <c r="O28" s="3"/>
      <c r="P28" s="3"/>
      <c r="Q28" s="3"/>
      <c r="R28" s="3"/>
      <c r="S28" s="3"/>
      <c r="T28" s="3"/>
      <c r="U28" s="3"/>
    </row>
    <row r="29" spans="2:32" ht="45.75" thickBot="1" x14ac:dyDescent="0.3">
      <c r="B29" s="74" t="s">
        <v>289</v>
      </c>
      <c r="C29" s="75">
        <v>2015</v>
      </c>
      <c r="D29" s="75">
        <v>2016</v>
      </c>
      <c r="E29" s="75">
        <v>2017</v>
      </c>
      <c r="F29" s="75">
        <v>2018</v>
      </c>
      <c r="G29" s="75">
        <v>2019</v>
      </c>
      <c r="H29" s="75">
        <v>2020</v>
      </c>
      <c r="I29" s="75">
        <v>2021</v>
      </c>
      <c r="J29" s="75">
        <v>2022</v>
      </c>
      <c r="K29" s="171">
        <v>2023</v>
      </c>
      <c r="M29" s="74" t="s">
        <v>289</v>
      </c>
      <c r="N29" s="75">
        <v>2015</v>
      </c>
      <c r="O29" s="75">
        <v>2016</v>
      </c>
      <c r="P29" s="75">
        <v>2017</v>
      </c>
      <c r="Q29" s="75">
        <v>2018</v>
      </c>
      <c r="R29" s="75">
        <v>2019</v>
      </c>
      <c r="S29" s="75">
        <v>2020</v>
      </c>
      <c r="T29" s="75">
        <v>2021</v>
      </c>
      <c r="U29" s="75">
        <v>2022</v>
      </c>
      <c r="V29" s="75">
        <v>2023</v>
      </c>
      <c r="W29" s="75">
        <v>2024</v>
      </c>
    </row>
    <row r="30" spans="2:32" x14ac:dyDescent="0.25">
      <c r="B30" s="42" t="s">
        <v>282</v>
      </c>
      <c r="C30" s="3">
        <v>100</v>
      </c>
      <c r="D30" s="3">
        <f t="shared" ref="D30:K31" si="12">D5*C30</f>
        <v>101.91819464033851</v>
      </c>
      <c r="E30" s="3">
        <f t="shared" si="12"/>
        <v>104.51339915373765</v>
      </c>
      <c r="F30" s="3">
        <f t="shared" si="12"/>
        <v>106.68547249647388</v>
      </c>
      <c r="G30" s="3">
        <f t="shared" si="12"/>
        <v>110.15514809590972</v>
      </c>
      <c r="H30" s="3">
        <f t="shared" si="12"/>
        <v>112.86318758815231</v>
      </c>
      <c r="I30" s="3">
        <f t="shared" si="12"/>
        <v>116.38928067700986</v>
      </c>
      <c r="J30" s="3">
        <f t="shared" si="12"/>
        <v>121.46685472496472</v>
      </c>
      <c r="K30" s="3">
        <f t="shared" si="12"/>
        <v>127.87023977433003</v>
      </c>
      <c r="M30" s="42" t="s">
        <v>282</v>
      </c>
      <c r="N30" s="3">
        <f t="shared" ref="N30:V30" si="13">(C30/$J$30)*100</f>
        <v>82.326985601486314</v>
      </c>
      <c r="O30" s="3">
        <f t="shared" si="13"/>
        <v>83.906177426846284</v>
      </c>
      <c r="P30" s="3">
        <f t="shared" si="13"/>
        <v>86.042731072921512</v>
      </c>
      <c r="Q30" s="3">
        <f t="shared" si="13"/>
        <v>87.830933581049692</v>
      </c>
      <c r="R30" s="3">
        <f t="shared" si="13"/>
        <v>90.687412912215521</v>
      </c>
      <c r="S30" s="3">
        <f t="shared" si="13"/>
        <v>92.916860195076652</v>
      </c>
      <c r="T30" s="3">
        <f t="shared" si="13"/>
        <v>95.819786344635403</v>
      </c>
      <c r="U30" s="3">
        <f t="shared" si="13"/>
        <v>100</v>
      </c>
      <c r="V30" s="3">
        <f t="shared" si="13"/>
        <v>105.27171388759871</v>
      </c>
    </row>
    <row r="31" spans="2:32" x14ac:dyDescent="0.25">
      <c r="B31" s="39" t="s">
        <v>283</v>
      </c>
      <c r="C31" s="3">
        <v>100</v>
      </c>
      <c r="D31" s="3">
        <f t="shared" si="12"/>
        <v>101.62093567209058</v>
      </c>
      <c r="E31" s="3">
        <f t="shared" si="12"/>
        <v>103.87031060936177</v>
      </c>
      <c r="F31" s="3">
        <f t="shared" si="12"/>
        <v>106.41710495253189</v>
      </c>
      <c r="G31" s="3">
        <f t="shared" si="12"/>
        <v>107.79434155714043</v>
      </c>
      <c r="H31" s="3">
        <f t="shared" si="12"/>
        <v>109.54043597958675</v>
      </c>
      <c r="I31" s="3">
        <f t="shared" si="12"/>
        <v>110.49008105312699</v>
      </c>
      <c r="J31" s="3">
        <f t="shared" si="12"/>
        <v>114.2912851834525</v>
      </c>
      <c r="K31" s="3">
        <f t="shared" si="12"/>
        <v>122.43445086833202</v>
      </c>
      <c r="M31" s="39" t="s">
        <v>283</v>
      </c>
      <c r="N31" s="3">
        <f t="shared" ref="N31:V31" si="14">(C31/$J$31)*100</f>
        <v>87.495734989318635</v>
      </c>
      <c r="O31" s="3">
        <f t="shared" si="14"/>
        <v>88.913984569318345</v>
      </c>
      <c r="P31" s="3">
        <f t="shared" si="14"/>
        <v>90.882091703349289</v>
      </c>
      <c r="Q31" s="3">
        <f t="shared" si="14"/>
        <v>93.11042813257238</v>
      </c>
      <c r="R31" s="3">
        <f t="shared" si="14"/>
        <v>94.315451422316556</v>
      </c>
      <c r="S31" s="3">
        <f t="shared" si="14"/>
        <v>95.84320957084347</v>
      </c>
      <c r="T31" s="3">
        <f t="shared" si="14"/>
        <v>96.674108507727354</v>
      </c>
      <c r="U31" s="3">
        <f t="shared" si="14"/>
        <v>100</v>
      </c>
      <c r="V31" s="3">
        <f t="shared" si="14"/>
        <v>107.12492266738332</v>
      </c>
    </row>
    <row r="32" spans="2:32" x14ac:dyDescent="0.25">
      <c r="B32" s="39" t="s">
        <v>290</v>
      </c>
      <c r="C32" s="3">
        <v>100</v>
      </c>
      <c r="D32" s="3">
        <f t="shared" ref="D32:K32" si="15">D8*C32</f>
        <v>97.099758313192737</v>
      </c>
      <c r="E32" s="3">
        <f t="shared" si="15"/>
        <v>103.28360696724727</v>
      </c>
      <c r="F32" s="3">
        <f t="shared" si="15"/>
        <v>109.71747645637134</v>
      </c>
      <c r="G32" s="3">
        <f t="shared" si="15"/>
        <v>110.50920910075838</v>
      </c>
      <c r="H32" s="3">
        <f t="shared" si="15"/>
        <v>103.43361946828902</v>
      </c>
      <c r="I32" s="3">
        <f t="shared" si="15"/>
        <v>116.40136678056503</v>
      </c>
      <c r="J32" s="3">
        <f t="shared" si="15"/>
        <v>150.6458871572631</v>
      </c>
      <c r="K32" s="3">
        <f t="shared" si="15"/>
        <v>150.34889271075656</v>
      </c>
      <c r="M32" s="39" t="s">
        <v>290</v>
      </c>
      <c r="N32" s="3">
        <f t="shared" ref="N32:V32" si="16">(C32/$J$32)*100</f>
        <v>66.380836468245192</v>
      </c>
      <c r="O32" s="3">
        <f t="shared" si="16"/>
        <v>64.455631776941786</v>
      </c>
      <c r="P32" s="3">
        <f t="shared" si="16"/>
        <v>68.560522239433496</v>
      </c>
      <c r="Q32" s="3">
        <f t="shared" si="16"/>
        <v>72.831378623589274</v>
      </c>
      <c r="R32" s="3">
        <f t="shared" si="16"/>
        <v>73.356937375525561</v>
      </c>
      <c r="S32" s="3">
        <f t="shared" si="16"/>
        <v>68.660101792431945</v>
      </c>
      <c r="T32" s="3">
        <f t="shared" si="16"/>
        <v>77.268200929409147</v>
      </c>
      <c r="U32" s="3">
        <f t="shared" si="16"/>
        <v>100</v>
      </c>
      <c r="V32" s="3">
        <f t="shared" si="16"/>
        <v>99.802852602144725</v>
      </c>
    </row>
    <row r="33" spans="2:23" ht="45" x14ac:dyDescent="0.25">
      <c r="B33" s="37" t="s">
        <v>285</v>
      </c>
      <c r="C33" s="3">
        <v>100</v>
      </c>
      <c r="D33" s="3">
        <f t="shared" ref="D33:K35" si="17">D10*C33</f>
        <v>103.20833333333333</v>
      </c>
      <c r="E33" s="3">
        <f t="shared" si="17"/>
        <v>105.2166666666669</v>
      </c>
      <c r="F33" s="3">
        <f t="shared" si="17"/>
        <v>107.42500000000022</v>
      </c>
      <c r="G33" s="3">
        <f t="shared" si="17"/>
        <v>110.29166666666686</v>
      </c>
      <c r="H33" s="3">
        <f t="shared" si="17"/>
        <v>113.72500000000022</v>
      </c>
      <c r="I33" s="3">
        <f t="shared" si="17"/>
        <v>117.22500000000024</v>
      </c>
      <c r="J33" s="3">
        <f t="shared" si="17"/>
        <v>122.90833333333356</v>
      </c>
      <c r="K33" s="3">
        <f t="shared" si="17"/>
        <v>129.88138475617052</v>
      </c>
      <c r="M33" s="37" t="s">
        <v>285</v>
      </c>
      <c r="N33" s="3">
        <f t="shared" ref="N33:V33" si="18">(C33/$J$33)*100</f>
        <v>81.361448233778404</v>
      </c>
      <c r="O33" s="3">
        <f t="shared" si="18"/>
        <v>83.971794697945469</v>
      </c>
      <c r="P33" s="3">
        <f t="shared" si="18"/>
        <v>85.60580378330738</v>
      </c>
      <c r="Q33" s="3">
        <f t="shared" si="18"/>
        <v>87.402535765136648</v>
      </c>
      <c r="R33" s="3">
        <f t="shared" si="18"/>
        <v>89.734897281171598</v>
      </c>
      <c r="S33" s="3">
        <f t="shared" si="18"/>
        <v>92.528307003864683</v>
      </c>
      <c r="T33" s="3">
        <f t="shared" si="18"/>
        <v>95.375957692046924</v>
      </c>
      <c r="U33" s="3">
        <f t="shared" si="18"/>
        <v>100</v>
      </c>
      <c r="V33" s="3">
        <f t="shared" si="18"/>
        <v>105.67337562370625</v>
      </c>
    </row>
    <row r="34" spans="2:23" ht="30" x14ac:dyDescent="0.25">
      <c r="B34" s="37" t="s">
        <v>286</v>
      </c>
      <c r="C34" s="3">
        <v>100</v>
      </c>
      <c r="D34" s="3">
        <f t="shared" si="17"/>
        <v>100.22499999999998</v>
      </c>
      <c r="E34" s="3">
        <f t="shared" si="17"/>
        <v>101.5</v>
      </c>
      <c r="F34" s="3">
        <f t="shared" si="17"/>
        <v>103.65000000000002</v>
      </c>
      <c r="G34" s="3">
        <f t="shared" si="17"/>
        <v>106.00000000000001</v>
      </c>
      <c r="H34" s="3">
        <f t="shared" si="17"/>
        <v>110.35000000000004</v>
      </c>
      <c r="I34" s="3">
        <f t="shared" si="17"/>
        <v>117.12500000000007</v>
      </c>
      <c r="J34" s="3">
        <f t="shared" si="17"/>
        <v>123.27500000000002</v>
      </c>
      <c r="K34" s="3">
        <f t="shared" si="17"/>
        <v>129.22727272727275</v>
      </c>
      <c r="M34" s="37" t="s">
        <v>286</v>
      </c>
      <c r="N34" s="3">
        <f t="shared" ref="N34:V34" si="19">(C34/$J$34)*100</f>
        <v>81.11944838775095</v>
      </c>
      <c r="O34" s="3">
        <f t="shared" si="19"/>
        <v>81.301967146623383</v>
      </c>
      <c r="P34" s="3">
        <f t="shared" si="19"/>
        <v>82.336240113567214</v>
      </c>
      <c r="Q34" s="3">
        <f t="shared" si="19"/>
        <v>84.08030825390388</v>
      </c>
      <c r="R34" s="3">
        <f t="shared" si="19"/>
        <v>85.986615291016022</v>
      </c>
      <c r="S34" s="3">
        <f t="shared" si="19"/>
        <v>89.515311295883208</v>
      </c>
      <c r="T34" s="3">
        <f t="shared" si="19"/>
        <v>95.011153924153362</v>
      </c>
      <c r="U34" s="3">
        <f t="shared" si="19"/>
        <v>100</v>
      </c>
      <c r="V34" s="3">
        <f t="shared" si="19"/>
        <v>104.82845080289817</v>
      </c>
    </row>
    <row r="35" spans="2:23" ht="30" x14ac:dyDescent="0.25">
      <c r="B35" s="37" t="s">
        <v>287</v>
      </c>
      <c r="C35" s="3">
        <v>100</v>
      </c>
      <c r="D35" s="3">
        <f t="shared" si="17"/>
        <v>103.55000000000001</v>
      </c>
      <c r="E35" s="3">
        <f t="shared" si="17"/>
        <v>105.49166666666663</v>
      </c>
      <c r="F35" s="3">
        <f t="shared" si="17"/>
        <v>108.40833333333332</v>
      </c>
      <c r="G35" s="3">
        <f t="shared" si="17"/>
        <v>110.75833333333331</v>
      </c>
      <c r="H35" s="3">
        <f t="shared" si="17"/>
        <v>112.18333333333331</v>
      </c>
      <c r="I35" s="3">
        <f t="shared" si="17"/>
        <v>116.09166666666663</v>
      </c>
      <c r="J35" s="3">
        <f t="shared" si="17"/>
        <v>122.78333333333333</v>
      </c>
      <c r="K35" s="3">
        <f t="shared" si="17"/>
        <v>129.34545454545452</v>
      </c>
      <c r="M35" s="37" t="s">
        <v>287</v>
      </c>
      <c r="N35" s="3">
        <f t="shared" ref="N35:V35" si="20">(C35/$J$35)*100</f>
        <v>81.444278539432602</v>
      </c>
      <c r="O35" s="3">
        <f t="shared" si="20"/>
        <v>84.335550427582476</v>
      </c>
      <c r="P35" s="3">
        <f t="shared" si="20"/>
        <v>85.916926835889754</v>
      </c>
      <c r="Q35" s="3">
        <f t="shared" si="20"/>
        <v>88.29238495995655</v>
      </c>
      <c r="R35" s="3">
        <f t="shared" si="20"/>
        <v>90.206325505633217</v>
      </c>
      <c r="S35" s="3">
        <f t="shared" si="20"/>
        <v>91.366906474820127</v>
      </c>
      <c r="T35" s="3">
        <f t="shared" si="20"/>
        <v>94.550020361069599</v>
      </c>
      <c r="U35" s="3">
        <f t="shared" si="20"/>
        <v>100</v>
      </c>
      <c r="V35" s="3">
        <f t="shared" si="20"/>
        <v>105.34447227809515</v>
      </c>
    </row>
    <row r="36" spans="2:23" ht="45.75" thickBot="1" x14ac:dyDescent="0.3">
      <c r="B36" s="73" t="s">
        <v>291</v>
      </c>
      <c r="C36" s="72">
        <v>100</v>
      </c>
      <c r="D36" s="72">
        <f t="shared" ref="D36:K36" si="21">D14*C36</f>
        <v>101.86433857037902</v>
      </c>
      <c r="E36" s="72">
        <f t="shared" si="21"/>
        <v>104.41631642636902</v>
      </c>
      <c r="F36" s="72">
        <f t="shared" si="21"/>
        <v>107.09743594176092</v>
      </c>
      <c r="G36" s="72">
        <f t="shared" si="21"/>
        <v>109.77610686017715</v>
      </c>
      <c r="H36" s="72">
        <f t="shared" si="21"/>
        <v>111.57120318849005</v>
      </c>
      <c r="I36" s="72">
        <f t="shared" si="21"/>
        <v>115.80872190716366</v>
      </c>
      <c r="J36" s="72">
        <f t="shared" si="21"/>
        <v>123.23534415169517</v>
      </c>
      <c r="K36" s="72">
        <f t="shared" si="21"/>
        <v>129.54383717943546</v>
      </c>
      <c r="M36" s="73" t="s">
        <v>291</v>
      </c>
      <c r="N36" s="81">
        <f t="shared" ref="N36:V36" si="22">(C36/$J$36)*100</f>
        <v>81.145551780101428</v>
      </c>
      <c r="O36" s="72">
        <f t="shared" si="22"/>
        <v>82.658379600084729</v>
      </c>
      <c r="P36" s="72">
        <f t="shared" si="22"/>
        <v>84.729196112633815</v>
      </c>
      <c r="Q36" s="72">
        <f t="shared" si="22"/>
        <v>86.904805337282568</v>
      </c>
      <c r="R36" s="72">
        <f t="shared" si="22"/>
        <v>89.07842763440452</v>
      </c>
      <c r="S36" s="72">
        <f t="shared" si="22"/>
        <v>90.535068454998353</v>
      </c>
      <c r="T36" s="72">
        <f t="shared" si="22"/>
        <v>93.973626401051149</v>
      </c>
      <c r="U36" s="72">
        <f t="shared" si="22"/>
        <v>100</v>
      </c>
      <c r="V36" s="72">
        <f t="shared" si="22"/>
        <v>105.11906147636907</v>
      </c>
      <c r="W36" s="71"/>
    </row>
    <row r="37" spans="2:23" x14ac:dyDescent="0.25">
      <c r="C37" s="3"/>
      <c r="D37" s="3"/>
      <c r="E37" s="3"/>
      <c r="F37" s="3"/>
      <c r="G37" s="3"/>
      <c r="H37" s="3"/>
      <c r="I37" s="3"/>
      <c r="J37" s="3"/>
      <c r="K37" s="3"/>
      <c r="N37" s="3"/>
      <c r="O37" s="3"/>
      <c r="P37" s="3"/>
      <c r="Q37" s="3"/>
      <c r="R37" s="3"/>
      <c r="S37" s="3"/>
      <c r="T37" s="3"/>
      <c r="U37" s="3"/>
    </row>
    <row r="38" spans="2:23" ht="30.75" thickBot="1" x14ac:dyDescent="0.3">
      <c r="B38" s="74" t="s">
        <v>292</v>
      </c>
      <c r="C38" s="75">
        <v>2015</v>
      </c>
      <c r="D38" s="75">
        <v>2016</v>
      </c>
      <c r="E38" s="75">
        <v>2017</v>
      </c>
      <c r="F38" s="75">
        <v>2018</v>
      </c>
      <c r="G38" s="75">
        <v>2019</v>
      </c>
      <c r="H38" s="75">
        <v>2020</v>
      </c>
      <c r="I38" s="75">
        <v>2021</v>
      </c>
      <c r="J38" s="75">
        <v>2022</v>
      </c>
      <c r="K38" s="171">
        <v>2023</v>
      </c>
      <c r="M38" s="74" t="s">
        <v>292</v>
      </c>
      <c r="N38" s="75">
        <v>2015</v>
      </c>
      <c r="O38" s="75">
        <v>2016</v>
      </c>
      <c r="P38" s="75">
        <v>2017</v>
      </c>
      <c r="Q38" s="75">
        <v>2018</v>
      </c>
      <c r="R38" s="75">
        <v>2019</v>
      </c>
      <c r="S38" s="75">
        <v>2020</v>
      </c>
      <c r="T38" s="75">
        <v>2021</v>
      </c>
      <c r="U38" s="75">
        <v>2022</v>
      </c>
      <c r="V38" s="75">
        <v>2023</v>
      </c>
      <c r="W38" s="75">
        <v>2024</v>
      </c>
    </row>
    <row r="39" spans="2:23" x14ac:dyDescent="0.25">
      <c r="B39" s="42" t="s">
        <v>282</v>
      </c>
      <c r="C39" s="3">
        <v>100</v>
      </c>
      <c r="D39" s="3">
        <f t="shared" ref="D39:K40" si="23">D5*C39</f>
        <v>101.91819464033851</v>
      </c>
      <c r="E39" s="3">
        <f t="shared" si="23"/>
        <v>104.51339915373765</v>
      </c>
      <c r="F39" s="3">
        <f t="shared" si="23"/>
        <v>106.68547249647388</v>
      </c>
      <c r="G39" s="3">
        <f t="shared" si="23"/>
        <v>110.15514809590972</v>
      </c>
      <c r="H39" s="3">
        <f t="shared" si="23"/>
        <v>112.86318758815231</v>
      </c>
      <c r="I39" s="3">
        <f t="shared" si="23"/>
        <v>116.38928067700986</v>
      </c>
      <c r="J39" s="3">
        <f t="shared" si="23"/>
        <v>121.46685472496472</v>
      </c>
      <c r="K39" s="3">
        <f t="shared" si="23"/>
        <v>127.87023977433003</v>
      </c>
      <c r="M39" s="42" t="s">
        <v>282</v>
      </c>
      <c r="N39" s="3">
        <f t="shared" ref="N39:V39" si="24">(C39/$J$39)*100</f>
        <v>82.326985601486314</v>
      </c>
      <c r="O39" s="3">
        <f t="shared" si="24"/>
        <v>83.906177426846284</v>
      </c>
      <c r="P39" s="3">
        <f t="shared" si="24"/>
        <v>86.042731072921512</v>
      </c>
      <c r="Q39" s="3">
        <f t="shared" si="24"/>
        <v>87.830933581049692</v>
      </c>
      <c r="R39" s="3">
        <f t="shared" si="24"/>
        <v>90.687412912215521</v>
      </c>
      <c r="S39" s="3">
        <f t="shared" si="24"/>
        <v>92.916860195076652</v>
      </c>
      <c r="T39" s="3">
        <f t="shared" si="24"/>
        <v>95.819786344635403</v>
      </c>
      <c r="U39" s="3">
        <f t="shared" si="24"/>
        <v>100</v>
      </c>
      <c r="V39" s="3">
        <f t="shared" si="24"/>
        <v>105.27171388759871</v>
      </c>
    </row>
    <row r="40" spans="2:23" x14ac:dyDescent="0.25">
      <c r="B40" s="34" t="s">
        <v>283</v>
      </c>
      <c r="C40" s="3">
        <v>100</v>
      </c>
      <c r="D40" s="3">
        <f t="shared" si="23"/>
        <v>101.62093567209058</v>
      </c>
      <c r="E40" s="3">
        <f t="shared" si="23"/>
        <v>103.87031060936177</v>
      </c>
      <c r="F40" s="3">
        <f t="shared" si="23"/>
        <v>106.41710495253189</v>
      </c>
      <c r="G40" s="3">
        <f t="shared" si="23"/>
        <v>107.79434155714043</v>
      </c>
      <c r="H40" s="3">
        <f t="shared" si="23"/>
        <v>109.54043597958675</v>
      </c>
      <c r="I40" s="3">
        <f t="shared" si="23"/>
        <v>110.49008105312699</v>
      </c>
      <c r="J40" s="3">
        <f t="shared" si="23"/>
        <v>114.2912851834525</v>
      </c>
      <c r="K40" s="3">
        <f t="shared" si="23"/>
        <v>122.43445086833202</v>
      </c>
      <c r="M40" s="34" t="s">
        <v>283</v>
      </c>
      <c r="N40" s="3">
        <f t="shared" ref="N40:V40" si="25">(C40/$J$40)*100</f>
        <v>87.495734989318635</v>
      </c>
      <c r="O40" s="3">
        <f t="shared" si="25"/>
        <v>88.913984569318345</v>
      </c>
      <c r="P40" s="3">
        <f t="shared" si="25"/>
        <v>90.882091703349289</v>
      </c>
      <c r="Q40" s="3">
        <f t="shared" si="25"/>
        <v>93.11042813257238</v>
      </c>
      <c r="R40" s="3">
        <f t="shared" si="25"/>
        <v>94.315451422316556</v>
      </c>
      <c r="S40" s="3">
        <f t="shared" si="25"/>
        <v>95.84320957084347</v>
      </c>
      <c r="T40" s="3">
        <f t="shared" si="25"/>
        <v>96.674108507727354</v>
      </c>
      <c r="U40" s="3">
        <f t="shared" si="25"/>
        <v>100</v>
      </c>
      <c r="V40" s="3">
        <f t="shared" si="25"/>
        <v>107.12492266738332</v>
      </c>
    </row>
    <row r="41" spans="2:23" ht="30" x14ac:dyDescent="0.25">
      <c r="B41" s="37" t="s">
        <v>293</v>
      </c>
      <c r="C41" s="3">
        <v>100</v>
      </c>
      <c r="D41" s="3">
        <f t="shared" ref="D41:K44" si="26">D9*C41</f>
        <v>122.21666666666668</v>
      </c>
      <c r="E41" s="3">
        <f t="shared" si="26"/>
        <v>133.6166666666667</v>
      </c>
      <c r="F41" s="3">
        <f t="shared" si="26"/>
        <v>167.84166666666667</v>
      </c>
      <c r="G41" s="3">
        <f t="shared" si="26"/>
        <v>168.90833333333333</v>
      </c>
      <c r="H41" s="3">
        <f t="shared" si="26"/>
        <v>119.30833333333332</v>
      </c>
      <c r="I41" s="3">
        <f t="shared" si="26"/>
        <v>203.81666666666669</v>
      </c>
      <c r="J41" s="3">
        <f t="shared" si="26"/>
        <v>242.60833333333335</v>
      </c>
      <c r="K41" s="3">
        <f t="shared" si="26"/>
        <v>224.3272727272728</v>
      </c>
      <c r="M41" s="37" t="s">
        <v>293</v>
      </c>
      <c r="N41" s="3">
        <f t="shared" ref="N41:V41" si="27">(C41/$J$41)*100</f>
        <v>41.218699550029193</v>
      </c>
      <c r="O41" s="3">
        <f t="shared" si="27"/>
        <v>50.376120633394017</v>
      </c>
      <c r="P41" s="3">
        <f t="shared" si="27"/>
        <v>55.075052382097354</v>
      </c>
      <c r="Q41" s="3">
        <f t="shared" si="27"/>
        <v>69.182152303094838</v>
      </c>
      <c r="R41" s="3">
        <f t="shared" si="27"/>
        <v>69.621818431628483</v>
      </c>
      <c r="S41" s="3">
        <f t="shared" si="27"/>
        <v>49.177343454813993</v>
      </c>
      <c r="T41" s="3">
        <f t="shared" si="27"/>
        <v>84.010579466217848</v>
      </c>
      <c r="U41" s="3">
        <f t="shared" si="27"/>
        <v>100</v>
      </c>
      <c r="V41" s="3">
        <f t="shared" si="27"/>
        <v>92.464784554229155</v>
      </c>
    </row>
    <row r="42" spans="2:23" ht="45" x14ac:dyDescent="0.25">
      <c r="B42" s="37" t="s">
        <v>285</v>
      </c>
      <c r="C42" s="3">
        <v>100</v>
      </c>
      <c r="D42" s="3">
        <f t="shared" si="26"/>
        <v>103.20833333333333</v>
      </c>
      <c r="E42" s="3">
        <f t="shared" si="26"/>
        <v>105.2166666666669</v>
      </c>
      <c r="F42" s="3">
        <f t="shared" si="26"/>
        <v>107.42500000000022</v>
      </c>
      <c r="G42" s="3">
        <f t="shared" si="26"/>
        <v>110.29166666666686</v>
      </c>
      <c r="H42" s="3">
        <f t="shared" si="26"/>
        <v>113.72500000000022</v>
      </c>
      <c r="I42" s="3">
        <f t="shared" si="26"/>
        <v>117.22500000000024</v>
      </c>
      <c r="J42" s="3">
        <f t="shared" si="26"/>
        <v>122.90833333333356</v>
      </c>
      <c r="K42" s="3">
        <f t="shared" si="26"/>
        <v>129.88138475617052</v>
      </c>
      <c r="M42" s="37" t="s">
        <v>285</v>
      </c>
      <c r="N42" s="3">
        <f t="shared" ref="N42:V42" si="28">(C42/$J$42)*100</f>
        <v>81.361448233778404</v>
      </c>
      <c r="O42" s="3">
        <f t="shared" si="28"/>
        <v>83.971794697945469</v>
      </c>
      <c r="P42" s="3">
        <f t="shared" si="28"/>
        <v>85.60580378330738</v>
      </c>
      <c r="Q42" s="3">
        <f t="shared" si="28"/>
        <v>87.402535765136648</v>
      </c>
      <c r="R42" s="3">
        <f t="shared" si="28"/>
        <v>89.734897281171598</v>
      </c>
      <c r="S42" s="3">
        <f t="shared" si="28"/>
        <v>92.528307003864683</v>
      </c>
      <c r="T42" s="3">
        <f t="shared" si="28"/>
        <v>95.375957692046924</v>
      </c>
      <c r="U42" s="3">
        <f t="shared" si="28"/>
        <v>100</v>
      </c>
      <c r="V42" s="3">
        <f t="shared" si="28"/>
        <v>105.67337562370625</v>
      </c>
    </row>
    <row r="43" spans="2:23" ht="30" x14ac:dyDescent="0.25">
      <c r="B43" s="37" t="s">
        <v>286</v>
      </c>
      <c r="C43" s="3">
        <v>100</v>
      </c>
      <c r="D43" s="3">
        <f t="shared" si="26"/>
        <v>100.22499999999998</v>
      </c>
      <c r="E43" s="3">
        <f t="shared" si="26"/>
        <v>101.5</v>
      </c>
      <c r="F43" s="3">
        <f t="shared" si="26"/>
        <v>103.65000000000002</v>
      </c>
      <c r="G43" s="3">
        <f t="shared" si="26"/>
        <v>106.00000000000001</v>
      </c>
      <c r="H43" s="3">
        <f t="shared" si="26"/>
        <v>110.35000000000004</v>
      </c>
      <c r="I43" s="3">
        <f t="shared" si="26"/>
        <v>117.12500000000007</v>
      </c>
      <c r="J43" s="3">
        <f t="shared" si="26"/>
        <v>123.27500000000002</v>
      </c>
      <c r="K43" s="3">
        <f t="shared" si="26"/>
        <v>129.22727272727275</v>
      </c>
      <c r="M43" s="37" t="s">
        <v>286</v>
      </c>
      <c r="N43" s="3">
        <f t="shared" ref="N43:V43" si="29">(C43/$J$43)*100</f>
        <v>81.11944838775095</v>
      </c>
      <c r="O43" s="3">
        <f t="shared" si="29"/>
        <v>81.301967146623383</v>
      </c>
      <c r="P43" s="3">
        <f t="shared" si="29"/>
        <v>82.336240113567214</v>
      </c>
      <c r="Q43" s="3">
        <f t="shared" si="29"/>
        <v>84.08030825390388</v>
      </c>
      <c r="R43" s="3">
        <f t="shared" si="29"/>
        <v>85.986615291016022</v>
      </c>
      <c r="S43" s="3">
        <f t="shared" si="29"/>
        <v>89.515311295883208</v>
      </c>
      <c r="T43" s="3">
        <f t="shared" si="29"/>
        <v>95.011153924153362</v>
      </c>
      <c r="U43" s="3">
        <f t="shared" si="29"/>
        <v>100</v>
      </c>
      <c r="V43" s="3">
        <f t="shared" si="29"/>
        <v>104.82845080289817</v>
      </c>
    </row>
    <row r="44" spans="2:23" ht="30" x14ac:dyDescent="0.25">
      <c r="B44" s="37" t="s">
        <v>287</v>
      </c>
      <c r="C44" s="3">
        <v>100</v>
      </c>
      <c r="D44" s="3">
        <f t="shared" si="26"/>
        <v>103.55000000000001</v>
      </c>
      <c r="E44" s="3">
        <f t="shared" si="26"/>
        <v>105.49166666666663</v>
      </c>
      <c r="F44" s="3">
        <f t="shared" si="26"/>
        <v>108.40833333333332</v>
      </c>
      <c r="G44" s="3">
        <f t="shared" si="26"/>
        <v>110.75833333333331</v>
      </c>
      <c r="H44" s="3">
        <f t="shared" si="26"/>
        <v>112.18333333333331</v>
      </c>
      <c r="I44" s="3">
        <f t="shared" si="26"/>
        <v>116.09166666666663</v>
      </c>
      <c r="J44" s="3">
        <f t="shared" si="26"/>
        <v>122.78333333333333</v>
      </c>
      <c r="K44" s="3">
        <f t="shared" si="26"/>
        <v>129.34545454545452</v>
      </c>
      <c r="M44" s="37" t="s">
        <v>287</v>
      </c>
      <c r="N44" s="3">
        <f t="shared" ref="N44:V44" si="30">(C44/$J$44)*100</f>
        <v>81.444278539432602</v>
      </c>
      <c r="O44" s="3">
        <f t="shared" si="30"/>
        <v>84.335550427582476</v>
      </c>
      <c r="P44" s="3">
        <f t="shared" si="30"/>
        <v>85.916926835889754</v>
      </c>
      <c r="Q44" s="3">
        <f t="shared" si="30"/>
        <v>88.29238495995655</v>
      </c>
      <c r="R44" s="3">
        <f t="shared" si="30"/>
        <v>90.206325505633217</v>
      </c>
      <c r="S44" s="3">
        <f t="shared" si="30"/>
        <v>91.366906474820127</v>
      </c>
      <c r="T44" s="3">
        <f t="shared" si="30"/>
        <v>94.550020361069599</v>
      </c>
      <c r="U44" s="3">
        <f t="shared" si="30"/>
        <v>100</v>
      </c>
      <c r="V44" s="3">
        <f t="shared" si="30"/>
        <v>105.34447227809515</v>
      </c>
    </row>
    <row r="45" spans="2:23" ht="15.75" thickBot="1" x14ac:dyDescent="0.3">
      <c r="B45" s="71" t="s">
        <v>294</v>
      </c>
      <c r="C45" s="72">
        <v>100</v>
      </c>
      <c r="D45" s="72">
        <f>D15*C45</f>
        <v>102.77074774561461</v>
      </c>
      <c r="E45" s="72">
        <f t="shared" ref="E45:K45" si="31">E15*D45</f>
        <v>105.24039645705274</v>
      </c>
      <c r="F45" s="72">
        <f t="shared" si="31"/>
        <v>108.30696227359111</v>
      </c>
      <c r="G45" s="72">
        <f t="shared" si="31"/>
        <v>111.00610503382154</v>
      </c>
      <c r="H45" s="72">
        <f t="shared" si="31"/>
        <v>112.49191806801331</v>
      </c>
      <c r="I45" s="72">
        <f t="shared" si="31"/>
        <v>117.75769907124668</v>
      </c>
      <c r="J45" s="72">
        <f t="shared" si="31"/>
        <v>123.61486012295768</v>
      </c>
      <c r="K45" s="72">
        <f t="shared" si="31"/>
        <v>130.16689600050006</v>
      </c>
      <c r="L45" s="170"/>
      <c r="M45" s="71" t="s">
        <v>294</v>
      </c>
      <c r="N45" s="67">
        <f t="shared" ref="N45:V45" si="32">(C45/$J$45)*100</f>
        <v>80.896422890040597</v>
      </c>
      <c r="O45" s="67">
        <f t="shared" si="32"/>
        <v>83.137858703549256</v>
      </c>
      <c r="P45" s="67">
        <f t="shared" si="32"/>
        <v>85.135716169052685</v>
      </c>
      <c r="Q45" s="67">
        <f t="shared" si="32"/>
        <v>87.616458220200983</v>
      </c>
      <c r="R45" s="67">
        <f t="shared" si="32"/>
        <v>89.799968161922919</v>
      </c>
      <c r="S45" s="67">
        <f t="shared" si="32"/>
        <v>91.001937757418034</v>
      </c>
      <c r="T45" s="67">
        <f t="shared" si="32"/>
        <v>95.261766226257123</v>
      </c>
      <c r="U45" s="67">
        <f t="shared" si="32"/>
        <v>100</v>
      </c>
      <c r="V45" s="67">
        <f t="shared" si="32"/>
        <v>105.30036265140386</v>
      </c>
      <c r="W45" s="66"/>
    </row>
    <row r="47" spans="2:23" ht="30.75" thickBot="1" x14ac:dyDescent="0.3">
      <c r="B47" s="74" t="s">
        <v>295</v>
      </c>
      <c r="C47" s="75">
        <v>2015</v>
      </c>
      <c r="D47" s="75">
        <v>2016</v>
      </c>
      <c r="E47" s="75">
        <v>2017</v>
      </c>
      <c r="F47" s="75">
        <v>2018</v>
      </c>
      <c r="G47" s="75">
        <v>2019</v>
      </c>
      <c r="H47" s="75">
        <v>2020</v>
      </c>
      <c r="I47" s="75">
        <v>2021</v>
      </c>
      <c r="J47" s="75">
        <v>2022</v>
      </c>
      <c r="K47" s="77">
        <v>2023</v>
      </c>
      <c r="M47" s="74" t="s">
        <v>295</v>
      </c>
      <c r="N47" s="75">
        <v>2015</v>
      </c>
      <c r="O47" s="75">
        <v>2016</v>
      </c>
      <c r="P47" s="75">
        <v>2017</v>
      </c>
      <c r="Q47" s="75">
        <v>2018</v>
      </c>
      <c r="R47" s="75">
        <v>2019</v>
      </c>
      <c r="S47" s="75">
        <v>2020</v>
      </c>
      <c r="T47" s="75">
        <v>2021</v>
      </c>
      <c r="U47" s="75">
        <v>2022</v>
      </c>
      <c r="V47" s="75">
        <v>2023</v>
      </c>
      <c r="W47" s="75">
        <v>2024</v>
      </c>
    </row>
    <row r="48" spans="2:23" ht="15.75" thickBot="1" x14ac:dyDescent="0.3">
      <c r="B48" t="s">
        <v>296</v>
      </c>
      <c r="C48" s="3"/>
      <c r="D48" s="65">
        <f>(D13*$R$14)+(D14*$R$15)+(D15*$R$16)</f>
        <v>1.0196259916296047</v>
      </c>
      <c r="E48" s="65">
        <f>(E13*$R$14)+(E14*$R$15)+(E15*$R$16)</f>
        <v>1.0256467707142733</v>
      </c>
      <c r="F48" s="65">
        <f t="shared" ref="F48:K48" si="33">(F13*$R$14)+(F14*$R$15)+(F15*$R$16)</f>
        <v>1.0276864270425847</v>
      </c>
      <c r="G48" s="65">
        <f t="shared" si="33"/>
        <v>1.0248187375434266</v>
      </c>
      <c r="H48" s="65">
        <f t="shared" si="33"/>
        <v>1.0157885496640895</v>
      </c>
      <c r="I48" s="65">
        <f t="shared" si="33"/>
        <v>1.0395527428539508</v>
      </c>
      <c r="J48" s="65">
        <f t="shared" si="33"/>
        <v>1.0647487502212465</v>
      </c>
      <c r="K48" s="65">
        <f t="shared" si="33"/>
        <v>1.0502187686225999</v>
      </c>
      <c r="M48" s="22" t="s">
        <v>295</v>
      </c>
      <c r="N48" s="49">
        <f>(C49/$J$49)*100</f>
        <v>80.752620903336279</v>
      </c>
      <c r="O48" s="49">
        <f t="shared" ref="O48:W48" si="34">(D49/$J$49)*100</f>
        <v>82.337471165253788</v>
      </c>
      <c r="P48" s="49">
        <f t="shared" si="34"/>
        <v>84.449161409422146</v>
      </c>
      <c r="Q48" s="49">
        <f t="shared" si="34"/>
        <v>86.787256955591559</v>
      </c>
      <c r="R48" s="49">
        <f t="shared" si="34"/>
        <v>88.941207108086317</v>
      </c>
      <c r="S48" s="49">
        <f t="shared" si="34"/>
        <v>90.345459773696405</v>
      </c>
      <c r="T48" s="49">
        <f t="shared" si="34"/>
        <v>93.918870512147379</v>
      </c>
      <c r="U48" s="49">
        <f t="shared" si="34"/>
        <v>100</v>
      </c>
      <c r="V48" s="49">
        <f>(K49/$J$49)*100</f>
        <v>105.02187686225999</v>
      </c>
      <c r="W48" s="49">
        <f t="shared" si="34"/>
        <v>0</v>
      </c>
    </row>
    <row r="49" spans="2:23" ht="15.75" thickBot="1" x14ac:dyDescent="0.3">
      <c r="B49" s="22" t="s">
        <v>295</v>
      </c>
      <c r="C49" s="49">
        <v>100</v>
      </c>
      <c r="D49" s="49">
        <f>D48*C49</f>
        <v>101.96259916296046</v>
      </c>
      <c r="E49" s="49">
        <f t="shared" ref="E49:K49" si="35">E48*D49</f>
        <v>104.57761056512426</v>
      </c>
      <c r="F49" s="49">
        <f t="shared" si="35"/>
        <v>107.47299095032341</v>
      </c>
      <c r="G49" s="49">
        <f t="shared" si="35"/>
        <v>110.14033490572655</v>
      </c>
      <c r="H49" s="49">
        <f t="shared" si="35"/>
        <v>111.87929105340505</v>
      </c>
      <c r="I49" s="49">
        <f t="shared" si="35"/>
        <v>116.30442388312271</v>
      </c>
      <c r="J49" s="49">
        <f t="shared" si="35"/>
        <v>123.83498997475699</v>
      </c>
      <c r="K49" s="49">
        <f t="shared" si="35"/>
        <v>130.0538306836813</v>
      </c>
      <c r="V49" s="82"/>
      <c r="W49" s="105"/>
    </row>
    <row r="50" spans="2:23" x14ac:dyDescent="0.25">
      <c r="D50" s="48"/>
      <c r="E50" s="48"/>
      <c r="F50" s="48"/>
      <c r="G50" s="48"/>
      <c r="H50" s="48"/>
      <c r="I50" s="48"/>
      <c r="J50" s="48"/>
      <c r="K50" s="48"/>
    </row>
    <row r="52" spans="2:23" x14ac:dyDescent="0.25">
      <c r="D52" s="82"/>
      <c r="E52" s="82"/>
      <c r="F52" s="82"/>
      <c r="G52" s="82"/>
      <c r="H52" s="82"/>
      <c r="I52" s="82"/>
      <c r="J52" s="82"/>
      <c r="K52" s="82"/>
      <c r="L52" s="82"/>
    </row>
    <row r="53" spans="2:23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2:23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2:23" x14ac:dyDescent="0.25">
      <c r="C55" s="3"/>
      <c r="D55" s="3"/>
      <c r="E55" s="3"/>
      <c r="F55" s="3"/>
      <c r="G55" s="3"/>
      <c r="H55" s="3"/>
      <c r="I55" s="3"/>
      <c r="J55" s="3"/>
      <c r="K55" s="3"/>
    </row>
    <row r="71" spans="26:46" x14ac:dyDescent="0.25"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</row>
    <row r="72" spans="26:46" x14ac:dyDescent="0.25"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</row>
    <row r="73" spans="26:46" x14ac:dyDescent="0.25"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</row>
    <row r="74" spans="26:46" x14ac:dyDescent="0.25"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</row>
    <row r="97" spans="26:46" x14ac:dyDescent="0.25"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</row>
    <row r="98" spans="26:46" x14ac:dyDescent="0.25"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</row>
    <row r="135" spans="26:46" x14ac:dyDescent="0.25"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</row>
    <row r="136" spans="26:46" x14ac:dyDescent="0.25"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</row>
    <row r="137" spans="26:46" x14ac:dyDescent="0.25"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</row>
    <row r="176" spans="37:37" x14ac:dyDescent="0.25">
      <c r="AK176" s="82"/>
    </row>
    <row r="177" spans="37:37" x14ac:dyDescent="0.25">
      <c r="AK177" s="48"/>
    </row>
  </sheetData>
  <mergeCells count="4">
    <mergeCell ref="M3:M4"/>
    <mergeCell ref="N3:P3"/>
    <mergeCell ref="B19:K19"/>
    <mergeCell ref="M19:W19"/>
  </mergeCells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BAF3-DA70-4223-BC69-B8C539294D18}">
  <sheetPr>
    <tabColor rgb="FFFF0000"/>
  </sheetPr>
  <dimension ref="A2:W437"/>
  <sheetViews>
    <sheetView topLeftCell="D1" zoomScaleNormal="100" workbookViewId="0">
      <pane ySplit="18" topLeftCell="A383" activePane="bottomLeft" state="frozen"/>
      <selection pane="bottomLeft" activeCell="R421" sqref="R421"/>
    </sheetView>
  </sheetViews>
  <sheetFormatPr baseColWidth="10" defaultColWidth="11.42578125" defaultRowHeight="15" x14ac:dyDescent="0.25"/>
  <cols>
    <col min="1" max="1" width="32.5703125" customWidth="1"/>
    <col min="3" max="3" width="14" customWidth="1"/>
    <col min="4" max="4" width="21.7109375" customWidth="1"/>
  </cols>
  <sheetData>
    <row r="2" spans="1:23" ht="15.75" thickBot="1" x14ac:dyDescent="0.3">
      <c r="H2" s="76" t="s">
        <v>8</v>
      </c>
      <c r="I2" s="76"/>
      <c r="J2" s="76">
        <v>2015</v>
      </c>
      <c r="K2" s="76">
        <v>2016</v>
      </c>
      <c r="L2" s="76">
        <v>2017</v>
      </c>
      <c r="M2" s="76">
        <v>2018</v>
      </c>
      <c r="N2" s="76">
        <v>2019</v>
      </c>
      <c r="O2" s="76">
        <v>2020</v>
      </c>
      <c r="P2" s="76">
        <v>2021</v>
      </c>
      <c r="Q2" s="76">
        <v>2022</v>
      </c>
      <c r="R2" s="76">
        <v>2023</v>
      </c>
      <c r="S2" s="76">
        <v>2024</v>
      </c>
      <c r="T2" s="76">
        <v>2025</v>
      </c>
      <c r="U2" s="76">
        <v>2026</v>
      </c>
      <c r="V2" s="76">
        <v>2027</v>
      </c>
      <c r="W2" s="76">
        <v>2028</v>
      </c>
    </row>
    <row r="3" spans="1:23" ht="15.75" customHeight="1" thickBot="1" x14ac:dyDescent="0.3">
      <c r="A3" s="202" t="s">
        <v>230</v>
      </c>
      <c r="B3" s="194" t="s">
        <v>231</v>
      </c>
      <c r="C3" s="194"/>
      <c r="D3" s="194"/>
      <c r="H3" s="39" t="s">
        <v>264</v>
      </c>
      <c r="I3" s="134" t="s">
        <v>297</v>
      </c>
      <c r="J3" s="65">
        <f>Lønn!K6</f>
        <v>1</v>
      </c>
      <c r="K3" s="65">
        <f>Lønn!K18</f>
        <v>1.0026158445440956</v>
      </c>
      <c r="L3" s="65">
        <f>Lønn!K30</f>
        <v>1.0040204678362572</v>
      </c>
      <c r="M3" s="65">
        <f>Lønn!K42</f>
        <v>1.002145922746781</v>
      </c>
      <c r="N3" s="65">
        <f>Lønn!K54</f>
        <v>1.0013947001394701</v>
      </c>
      <c r="O3" s="65">
        <f>Lønn!K66</f>
        <v>1.0037300779925398</v>
      </c>
      <c r="P3" s="65">
        <f>Lønn!K78</f>
        <v>1.002979145978153</v>
      </c>
      <c r="Q3" s="65">
        <f>Lønn!K90</f>
        <v>1.0044699872286078</v>
      </c>
      <c r="R3" s="65">
        <f>Lønn!K102</f>
        <v>1.0027247956403269</v>
      </c>
      <c r="S3" s="65">
        <f>Lønn!K114</f>
        <v>1.0027538446582784</v>
      </c>
    </row>
    <row r="4" spans="1:23" ht="15.75" thickBot="1" x14ac:dyDescent="0.3">
      <c r="A4" s="203"/>
      <c r="B4" s="25" t="s">
        <v>198</v>
      </c>
      <c r="C4" s="25" t="s">
        <v>232</v>
      </c>
      <c r="D4" s="25" t="s">
        <v>233</v>
      </c>
      <c r="I4" s="134" t="s">
        <v>252</v>
      </c>
      <c r="J4" s="65">
        <f>Lønn!K7</f>
        <v>1</v>
      </c>
      <c r="K4" s="65">
        <f>Lønn!K19</f>
        <v>1.0026158445440956</v>
      </c>
      <c r="L4" s="65">
        <f>Lønn!K31</f>
        <v>1.0040204678362572</v>
      </c>
      <c r="M4" s="65">
        <f>Lønn!K43</f>
        <v>1.002145922746781</v>
      </c>
      <c r="N4" s="65">
        <f>Lønn!K55</f>
        <v>1.0013947001394701</v>
      </c>
      <c r="O4" s="65">
        <f>Lønn!K67</f>
        <v>1.0037300779925398</v>
      </c>
      <c r="P4" s="65">
        <f>Lønn!K79</f>
        <v>1.002979145978153</v>
      </c>
      <c r="Q4" s="65">
        <f>Lønn!K91</f>
        <v>1.0044699872286078</v>
      </c>
      <c r="R4" s="65">
        <f>Lønn!K103</f>
        <v>1.0027247956403269</v>
      </c>
      <c r="S4" s="65">
        <f>Lønn!K115</f>
        <v>1.0027538446582784</v>
      </c>
    </row>
    <row r="5" spans="1:23" x14ac:dyDescent="0.25">
      <c r="A5" s="23" t="s">
        <v>234</v>
      </c>
      <c r="B5" s="139">
        <v>0.45387866241007224</v>
      </c>
      <c r="C5" s="139">
        <v>0.46126397737134461</v>
      </c>
      <c r="D5" s="139">
        <v>0.44600000000000001</v>
      </c>
      <c r="I5" s="134" t="s">
        <v>253</v>
      </c>
      <c r="J5" s="65">
        <f>Lønn!K8</f>
        <v>1</v>
      </c>
      <c r="K5" s="65">
        <f>Lønn!K20</f>
        <v>1.0026158445440956</v>
      </c>
      <c r="L5" s="65">
        <f>Lønn!K32</f>
        <v>1.0040204678362572</v>
      </c>
      <c r="M5" s="65">
        <f>Lønn!K44</f>
        <v>1.002145922746781</v>
      </c>
      <c r="N5" s="65">
        <f>Lønn!K56</f>
        <v>1.0013947001394701</v>
      </c>
      <c r="O5" s="65">
        <f>Lønn!K68</f>
        <v>1.0037300779925398</v>
      </c>
      <c r="P5" s="65">
        <f>Lønn!K80</f>
        <v>1.002979145978153</v>
      </c>
      <c r="Q5" s="65">
        <f>Lønn!K92</f>
        <v>1.0044699872286078</v>
      </c>
      <c r="R5" s="65">
        <f>Lønn!K104</f>
        <v>1.0027247956403269</v>
      </c>
      <c r="S5" s="65">
        <f>Lønn!K116</f>
        <v>1.0027538446582784</v>
      </c>
    </row>
    <row r="6" spans="1:23" x14ac:dyDescent="0.25">
      <c r="A6" s="23" t="s">
        <v>236</v>
      </c>
      <c r="B6" s="30">
        <v>0.12620249225694199</v>
      </c>
      <c r="C6" s="139">
        <v>0.11928216926771286</v>
      </c>
      <c r="D6" s="139">
        <v>0.18094885324806742</v>
      </c>
      <c r="I6" s="134" t="s">
        <v>254</v>
      </c>
      <c r="J6" s="65">
        <f>Lønn!K9</f>
        <v>1.0011350737797957</v>
      </c>
      <c r="K6" s="65">
        <f>Lønn!K21</f>
        <v>1.0007415647015201</v>
      </c>
      <c r="L6" s="65">
        <f>Lønn!K33</f>
        <v>1.0018057060310581</v>
      </c>
      <c r="M6" s="65">
        <f>Lønn!K45</f>
        <v>1.0028429282160625</v>
      </c>
      <c r="N6" s="65">
        <f>Lønn!K57</f>
        <v>1.0072916666666667</v>
      </c>
      <c r="O6" s="65">
        <f>Lønn!K69</f>
        <v>1.0030181086519114</v>
      </c>
      <c r="P6" s="65">
        <f>Lønn!K81</f>
        <v>1.0062335958005248</v>
      </c>
      <c r="Q6" s="65">
        <f>Lønn!K93</f>
        <v>1.0059861373660997</v>
      </c>
      <c r="R6" s="65">
        <f>Lønn!K105</f>
        <v>1.0060060060060061</v>
      </c>
      <c r="S6" s="65">
        <f>Lønn!K117</f>
        <v>1.0027538446582784</v>
      </c>
    </row>
    <row r="7" spans="1:23" x14ac:dyDescent="0.25">
      <c r="A7" s="23" t="s">
        <v>237</v>
      </c>
      <c r="B7" s="139">
        <v>7.3322601645143093E-2</v>
      </c>
      <c r="C7" s="139">
        <v>7.0459514648664665E-2</v>
      </c>
      <c r="D7" s="139">
        <v>2.5700421248866404E-2</v>
      </c>
      <c r="I7" s="134" t="s">
        <v>255</v>
      </c>
      <c r="J7" s="65">
        <f>Lønn!K10</f>
        <v>1.0011350737797957</v>
      </c>
      <c r="K7" s="65">
        <f>Lønn!K22</f>
        <v>1.0007415647015201</v>
      </c>
      <c r="L7" s="65">
        <f>Lønn!K34</f>
        <v>1.0018057060310581</v>
      </c>
      <c r="M7" s="65">
        <f>Lønn!K46</f>
        <v>1.0028429282160625</v>
      </c>
      <c r="N7" s="65">
        <f>Lønn!K58</f>
        <v>1.0072916666666667</v>
      </c>
      <c r="O7" s="65">
        <f>Lønn!K70</f>
        <v>1.0030181086519114</v>
      </c>
      <c r="P7" s="65">
        <f>Lønn!K82</f>
        <v>1.0062335958005248</v>
      </c>
      <c r="Q7" s="65">
        <f>Lønn!K94</f>
        <v>1.0059861373660997</v>
      </c>
      <c r="R7" s="65">
        <f>Lønn!K106</f>
        <v>1.0060060060060061</v>
      </c>
      <c r="S7" s="65">
        <f>Lønn!K118</f>
        <v>1.0027538446582784</v>
      </c>
    </row>
    <row r="8" spans="1:23" x14ac:dyDescent="0.25">
      <c r="A8" s="23" t="s">
        <v>238</v>
      </c>
      <c r="B8" s="139">
        <v>8.4782372051988825E-2</v>
      </c>
      <c r="C8" s="139">
        <v>6.4885941678211961E-2</v>
      </c>
      <c r="D8" s="139">
        <v>6.6639891124299092E-2</v>
      </c>
      <c r="I8" s="134" t="s">
        <v>256</v>
      </c>
      <c r="J8" s="65">
        <f>Lønn!K11</f>
        <v>1.0011350737797957</v>
      </c>
      <c r="K8" s="65">
        <f>Lønn!K23</f>
        <v>1.0007415647015201</v>
      </c>
      <c r="L8" s="65">
        <f>Lønn!K35</f>
        <v>1.0018057060310581</v>
      </c>
      <c r="M8" s="65">
        <f>Lønn!K47</f>
        <v>1.0028429282160625</v>
      </c>
      <c r="N8" s="65">
        <f>Lønn!K59</f>
        <v>1.0072916666666667</v>
      </c>
      <c r="O8" s="65">
        <f>Lønn!K71</f>
        <v>1.0030181086519114</v>
      </c>
      <c r="P8" s="65">
        <f>Lønn!K83</f>
        <v>1.0062335958005248</v>
      </c>
      <c r="Q8" s="65">
        <f>Lønn!K95</f>
        <v>1.0059861373660997</v>
      </c>
      <c r="R8" s="65">
        <f>Lønn!K107</f>
        <v>1.0060060060060061</v>
      </c>
      <c r="S8" s="65">
        <f>Lønn!K119</f>
        <v>1.0027538446582784</v>
      </c>
    </row>
    <row r="9" spans="1:23" x14ac:dyDescent="0.25">
      <c r="A9" s="23" t="s">
        <v>239</v>
      </c>
      <c r="B9" s="139">
        <v>7.0227097168448993E-2</v>
      </c>
      <c r="C9" s="139">
        <v>6.8034634409598407E-2</v>
      </c>
      <c r="D9" s="139">
        <v>4.7933128775165978E-2</v>
      </c>
      <c r="I9" s="134" t="s">
        <v>257</v>
      </c>
      <c r="J9" s="65">
        <f>Lønn!K12</f>
        <v>1.0015082956259427</v>
      </c>
      <c r="K9" s="65">
        <f>Lønn!K24</f>
        <v>1</v>
      </c>
      <c r="L9" s="65">
        <f>Lønn!K36</f>
        <v>0.99784482758620696</v>
      </c>
      <c r="M9" s="65">
        <f>Lønn!K48</f>
        <v>0.99859055673009167</v>
      </c>
      <c r="N9" s="65">
        <f>Lønn!K60</f>
        <v>1</v>
      </c>
      <c r="O9" s="65">
        <f>Lønn!K72</f>
        <v>0.9980059820538385</v>
      </c>
      <c r="P9" s="65">
        <f>Lønn!K84</f>
        <v>0.99871175523349431</v>
      </c>
      <c r="Q9" s="65">
        <f>Lønn!K96</f>
        <v>0.99783348808418448</v>
      </c>
      <c r="R9" s="65">
        <f>Lønn!K108</f>
        <v>0.99646017699115041</v>
      </c>
      <c r="S9" s="65">
        <f>Lønn!K120</f>
        <v>1.0027538446582784</v>
      </c>
    </row>
    <row r="10" spans="1:23" ht="15.75" thickBot="1" x14ac:dyDescent="0.3">
      <c r="A10" s="24" t="s">
        <v>241</v>
      </c>
      <c r="B10" s="59">
        <v>0.19158677446740552</v>
      </c>
      <c r="C10" s="59">
        <v>0.21607376262446745</v>
      </c>
      <c r="D10" s="59">
        <v>0.23277770560360106</v>
      </c>
      <c r="I10" s="134" t="s">
        <v>258</v>
      </c>
      <c r="J10" s="65">
        <f>Lønn!K13</f>
        <v>1.0015082956259427</v>
      </c>
      <c r="K10" s="65">
        <f>Lønn!K25</f>
        <v>1</v>
      </c>
      <c r="L10" s="65">
        <f>Lønn!K37</f>
        <v>0.99784482758620696</v>
      </c>
      <c r="M10" s="65">
        <f>Lønn!K49</f>
        <v>0.99859055673009167</v>
      </c>
      <c r="N10" s="65">
        <f>Lønn!K61</f>
        <v>1</v>
      </c>
      <c r="O10" s="65">
        <f>Lønn!K73</f>
        <v>0.9980059820538385</v>
      </c>
      <c r="P10" s="65">
        <f>Lønn!K85</f>
        <v>0.99871175523349431</v>
      </c>
      <c r="Q10" s="65">
        <f>Lønn!K97</f>
        <v>0.99783348808418448</v>
      </c>
      <c r="R10" s="65">
        <f>Lønn!K109</f>
        <v>0.99646017699115041</v>
      </c>
      <c r="S10" s="65">
        <f>Lønn!K121</f>
        <v>1.0027538446582784</v>
      </c>
    </row>
    <row r="11" spans="1:23" ht="15.75" thickBot="1" x14ac:dyDescent="0.3">
      <c r="A11" s="22"/>
      <c r="B11" s="59">
        <v>1</v>
      </c>
      <c r="C11" s="59">
        <v>1</v>
      </c>
      <c r="D11" s="59">
        <v>1</v>
      </c>
      <c r="I11" s="134" t="s">
        <v>259</v>
      </c>
      <c r="J11" s="65">
        <f>Lønn!K14</f>
        <v>1.0015082956259427</v>
      </c>
      <c r="K11" s="65">
        <f>Lønn!K26</f>
        <v>1</v>
      </c>
      <c r="L11" s="65">
        <f>Lønn!K38</f>
        <v>0.99784482758620696</v>
      </c>
      <c r="M11" s="65">
        <f>Lønn!K50</f>
        <v>0.99859055673009167</v>
      </c>
      <c r="N11" s="65">
        <f>Lønn!K62</f>
        <v>1</v>
      </c>
      <c r="O11" s="65">
        <f>Lønn!K74</f>
        <v>0.9980059820538385</v>
      </c>
      <c r="P11" s="65">
        <f>Lønn!K86</f>
        <v>0.99871175523349431</v>
      </c>
      <c r="Q11" s="65">
        <f>Lønn!K98</f>
        <v>0.99783348808418448</v>
      </c>
      <c r="R11" s="65">
        <f>Lønn!K110</f>
        <v>0.99646017699115041</v>
      </c>
      <c r="S11" s="65">
        <f>Lønn!K122</f>
        <v>1.0027538446582784</v>
      </c>
      <c r="V11" s="65"/>
      <c r="W11" s="65"/>
    </row>
    <row r="12" spans="1:23" ht="15.75" thickBot="1" x14ac:dyDescent="0.3">
      <c r="I12" s="134" t="s">
        <v>260</v>
      </c>
      <c r="J12" s="65">
        <f>Lønn!K15</f>
        <v>1.0015015015015014</v>
      </c>
      <c r="K12" s="65">
        <f>Lønn!K27</f>
        <v>1.0040695523492416</v>
      </c>
      <c r="L12" s="65">
        <f>Lønn!K39</f>
        <v>1.0036153289949385</v>
      </c>
      <c r="M12" s="65">
        <f>Lønn!K51</f>
        <v>1.0049539985845719</v>
      </c>
      <c r="N12" s="65">
        <f>Lønn!K63</f>
        <v>1.0006795786612301</v>
      </c>
      <c r="O12" s="65">
        <f>Lønn!K75</f>
        <v>1.0033433634236042</v>
      </c>
      <c r="P12" s="65">
        <f>Lønn!K87</f>
        <v>1.0042030391205949</v>
      </c>
      <c r="Q12" s="65">
        <f>Lønn!K99</f>
        <v>1.0096573208722741</v>
      </c>
      <c r="R12" s="65">
        <f>Lønn!K111</f>
        <v>1.0509838998211092</v>
      </c>
      <c r="S12" s="65">
        <f>Lønn!K123</f>
        <v>1.0027538446582784</v>
      </c>
      <c r="V12" s="65"/>
      <c r="W12" s="65"/>
    </row>
    <row r="13" spans="1:23" ht="31.5" thickTop="1" thickBot="1" x14ac:dyDescent="0.3">
      <c r="A13" s="60" t="s">
        <v>225</v>
      </c>
      <c r="B13" s="140" t="s">
        <v>273</v>
      </c>
      <c r="C13" s="140" t="s">
        <v>274</v>
      </c>
      <c r="D13" s="140" t="s">
        <v>275</v>
      </c>
      <c r="E13" s="140" t="s">
        <v>276</v>
      </c>
      <c r="F13" s="141" t="s">
        <v>277</v>
      </c>
      <c r="I13" s="134" t="s">
        <v>261</v>
      </c>
      <c r="J13" s="65">
        <f>Lønn!K16</f>
        <v>1.0015015015015014</v>
      </c>
      <c r="K13" s="65">
        <f>Lønn!K28</f>
        <v>1.0040695523492416</v>
      </c>
      <c r="L13" s="65">
        <f>Lønn!K40</f>
        <v>1.0036153289949385</v>
      </c>
      <c r="M13" s="65">
        <f>Lønn!K52</f>
        <v>1.0049539985845719</v>
      </c>
      <c r="N13" s="65">
        <f>Lønn!K64</f>
        <v>1.0006795786612301</v>
      </c>
      <c r="O13" s="65">
        <f>Lønn!K76</f>
        <v>1.0033433634236042</v>
      </c>
      <c r="P13" s="65">
        <f>Lønn!K88</f>
        <v>1.0042030391205949</v>
      </c>
      <c r="Q13" s="65">
        <f>Lønn!K100</f>
        <v>1.0096573208722741</v>
      </c>
      <c r="R13" s="65">
        <f>Lønn!K112</f>
        <v>1</v>
      </c>
      <c r="S13" s="65">
        <f>Lønn!K124</f>
        <v>1.0027538446582784</v>
      </c>
      <c r="V13" s="65"/>
      <c r="W13" s="65"/>
    </row>
    <row r="14" spans="1:23" x14ac:dyDescent="0.25">
      <c r="A14" t="s">
        <v>198</v>
      </c>
      <c r="B14" s="120">
        <v>0.74532871972318337</v>
      </c>
      <c r="C14" s="142">
        <v>0.42</v>
      </c>
      <c r="D14" s="143">
        <v>0.33700000000000002</v>
      </c>
      <c r="E14" s="52">
        <v>0.14154</v>
      </c>
      <c r="F14" s="139">
        <v>0.41672309730605034</v>
      </c>
      <c r="G14" s="163"/>
      <c r="I14" s="134" t="s">
        <v>262</v>
      </c>
      <c r="J14" s="65">
        <f>Lønn!K17</f>
        <v>1.0015015015015014</v>
      </c>
      <c r="K14" s="65">
        <f>Lønn!K29</f>
        <v>1.0040695523492416</v>
      </c>
      <c r="L14" s="65">
        <f>Lønn!K41</f>
        <v>1.0036153289949385</v>
      </c>
      <c r="M14" s="65">
        <f>Lønn!K53</f>
        <v>1.0049539985845719</v>
      </c>
      <c r="N14" s="65">
        <f>Lønn!K65</f>
        <v>1.0006795786612301</v>
      </c>
      <c r="O14" s="65">
        <f>Lønn!K77</f>
        <v>1.0033433634236042</v>
      </c>
      <c r="P14" s="65">
        <f>Lønn!K89</f>
        <v>1.0042030391205949</v>
      </c>
      <c r="Q14" s="65">
        <f>Lønn!K101</f>
        <v>1.0096573208722741</v>
      </c>
      <c r="R14" s="65">
        <f>Lønn!K113</f>
        <v>1</v>
      </c>
      <c r="S14" s="65">
        <f>Lønn!K125</f>
        <v>1.0027538446582784</v>
      </c>
      <c r="V14" s="65"/>
      <c r="W14" s="65"/>
    </row>
    <row r="15" spans="1:23" x14ac:dyDescent="0.25">
      <c r="A15" t="s">
        <v>229</v>
      </c>
      <c r="B15" s="120">
        <v>0.22237600922722031</v>
      </c>
      <c r="C15" s="142">
        <v>0.37</v>
      </c>
      <c r="D15" s="143">
        <v>0.36799999999999999</v>
      </c>
      <c r="E15" s="52">
        <v>0.13616</v>
      </c>
      <c r="F15" s="139">
        <v>0.4008832621816576</v>
      </c>
      <c r="H15" s="111" t="s">
        <v>265</v>
      </c>
      <c r="I15" s="135" t="s">
        <v>297</v>
      </c>
      <c r="J15" s="115">
        <f>'Delindeks for kapitalkostnader'!C39</f>
        <v>1</v>
      </c>
      <c r="K15" s="115">
        <f>'Delindeks for kapitalkostnader'!D39</f>
        <v>1.0126360416082565</v>
      </c>
      <c r="L15" s="115">
        <f>'Delindeks for kapitalkostnader'!E39</f>
        <v>1.0091455692368219</v>
      </c>
      <c r="M15" s="115">
        <f>'Delindeks for kapitalkostnader'!F39</f>
        <v>1.0099404473073157</v>
      </c>
      <c r="N15" s="115">
        <f>'Delindeks for kapitalkostnader'!G39</f>
        <v>1.0078509896554333</v>
      </c>
      <c r="O15" s="115">
        <f>'Delindeks for kapitalkostnader'!H39</f>
        <v>0.99408809044616264</v>
      </c>
      <c r="P15" s="115">
        <f>'Delindeks for kapitalkostnader'!I39</f>
        <v>0.99888966135199253</v>
      </c>
      <c r="Q15" s="115">
        <f>'Delindeks for kapitalkostnader'!J39</f>
        <v>1.0121088249454393</v>
      </c>
      <c r="R15" s="115">
        <f>'Delindeks for kapitalkostnader'!K39</f>
        <v>1.0569183249152907</v>
      </c>
      <c r="S15" s="115">
        <f>'Delindeks for kapitalkostnader'!L39</f>
        <v>0.9885424785658613</v>
      </c>
      <c r="T15" s="111"/>
      <c r="U15" s="111"/>
      <c r="V15" s="115"/>
      <c r="W15" s="115"/>
    </row>
    <row r="16" spans="1:23" ht="15.75" thickBot="1" x14ac:dyDescent="0.3">
      <c r="A16" s="22" t="s">
        <v>233</v>
      </c>
      <c r="B16" s="28">
        <v>3.2295271049596307E-2</v>
      </c>
      <c r="C16" s="144">
        <v>0.21</v>
      </c>
      <c r="D16" s="145">
        <v>0.29499999999999998</v>
      </c>
      <c r="E16" s="56">
        <v>6.1949999999999991E-2</v>
      </c>
      <c r="F16" s="59">
        <v>0.18239364051229204</v>
      </c>
      <c r="I16" s="134" t="s">
        <v>252</v>
      </c>
      <c r="J16" s="65">
        <f>'Delindeks for kapitalkostnader'!C40</f>
        <v>0.99983705313055515</v>
      </c>
      <c r="K16" s="65">
        <f>'Delindeks for kapitalkostnader'!D40</f>
        <v>0.9994411727174568</v>
      </c>
      <c r="L16" s="65">
        <f>'Delindeks for kapitalkostnader'!E40</f>
        <v>1.0000404067855317</v>
      </c>
      <c r="M16" s="65">
        <f>'Delindeks for kapitalkostnader'!F40</f>
        <v>1.0001145313915225</v>
      </c>
      <c r="N16" s="65">
        <f>'Delindeks for kapitalkostnader'!G40</f>
        <v>1.0002062719003728</v>
      </c>
      <c r="O16" s="65">
        <f>'Delindeks for kapitalkostnader'!H40</f>
        <v>1.0015136431874074</v>
      </c>
      <c r="P16" s="65">
        <f>'Delindeks for kapitalkostnader'!I40</f>
        <v>0.99836364274799427</v>
      </c>
      <c r="Q16" s="65">
        <f>'Delindeks for kapitalkostnader'!J40</f>
        <v>1.0027437780122981</v>
      </c>
      <c r="R16" s="65">
        <f>'Delindeks for kapitalkostnader'!K40</f>
        <v>0.996448353070995</v>
      </c>
      <c r="S16" s="65">
        <f>'Delindeks for kapitalkostnader'!L40</f>
        <v>1.0142028985507245</v>
      </c>
      <c r="V16" s="65"/>
      <c r="W16" s="65"/>
    </row>
    <row r="17" spans="1:23" ht="15.75" thickBot="1" x14ac:dyDescent="0.3">
      <c r="A17" s="22" t="s">
        <v>235</v>
      </c>
      <c r="B17" s="28">
        <v>1</v>
      </c>
      <c r="C17" s="144">
        <v>1</v>
      </c>
      <c r="D17" s="146">
        <v>1</v>
      </c>
      <c r="E17" s="56">
        <v>0.33965000000000001</v>
      </c>
      <c r="F17" s="28">
        <v>0.99999999999999989</v>
      </c>
      <c r="I17" s="134" t="s">
        <v>253</v>
      </c>
      <c r="J17" s="65">
        <f>'Delindeks for kapitalkostnader'!C41</f>
        <v>1.0000906065698001</v>
      </c>
      <c r="K17" s="65">
        <f>'Delindeks for kapitalkostnader'!D41</f>
        <v>1.0002190817409247</v>
      </c>
      <c r="L17" s="65">
        <f>'Delindeks for kapitalkostnader'!E41</f>
        <v>1.0013512038242987</v>
      </c>
      <c r="M17" s="65">
        <f>'Delindeks for kapitalkostnader'!F41</f>
        <v>1.0000114128435378</v>
      </c>
      <c r="N17" s="65">
        <f>'Delindeks for kapitalkostnader'!G41</f>
        <v>1.0004055843341368</v>
      </c>
      <c r="O17" s="65">
        <f>'Delindeks for kapitalkostnader'!H41</f>
        <v>0.999399068233919</v>
      </c>
      <c r="P17" s="65">
        <f>'Delindeks for kapitalkostnader'!I41</f>
        <v>1.0006106950107441</v>
      </c>
      <c r="Q17" s="65">
        <f>'Delindeks for kapitalkostnader'!J41</f>
        <v>1.0040734336254509</v>
      </c>
      <c r="R17" s="65">
        <f>'Delindeks for kapitalkostnader'!K41</f>
        <v>0.99999327815209316</v>
      </c>
      <c r="S17" s="65">
        <f>'Delindeks for kapitalkostnader'!L41</f>
        <v>1.0019151784599969</v>
      </c>
      <c r="V17" s="65"/>
      <c r="W17" s="65"/>
    </row>
    <row r="18" spans="1:23" x14ac:dyDescent="0.25">
      <c r="I18" s="134" t="s">
        <v>254</v>
      </c>
      <c r="J18" s="65">
        <f>'Delindeks for kapitalkostnader'!C42</f>
        <v>1.0012719331015507</v>
      </c>
      <c r="K18" s="65">
        <f>'Delindeks for kapitalkostnader'!D42</f>
        <v>0.99995100467497133</v>
      </c>
      <c r="L18" s="65">
        <f>'Delindeks for kapitalkostnader'!E42</f>
        <v>1.0075025653609508</v>
      </c>
      <c r="M18" s="65">
        <f>'Delindeks for kapitalkostnader'!F42</f>
        <v>0.99991645199800105</v>
      </c>
      <c r="N18" s="65">
        <f>'Delindeks for kapitalkostnader'!G42</f>
        <v>1.0016546330988503</v>
      </c>
      <c r="O18" s="65">
        <f>'Delindeks for kapitalkostnader'!H42</f>
        <v>1.0136739591019035</v>
      </c>
      <c r="P18" s="65">
        <f>'Delindeks for kapitalkostnader'!I42</f>
        <v>0.99919284524546859</v>
      </c>
      <c r="Q18" s="65">
        <f>'Delindeks for kapitalkostnader'!J42</f>
        <v>1.0004663669635001</v>
      </c>
      <c r="R18" s="65">
        <f>'Delindeks for kapitalkostnader'!K42</f>
        <v>0.99493201895496308</v>
      </c>
      <c r="S18" s="65">
        <f>'Delindeks for kapitalkostnader'!L42</f>
        <v>1.0019151784599969</v>
      </c>
      <c r="V18" s="65"/>
      <c r="W18" s="65"/>
    </row>
    <row r="19" spans="1:23" x14ac:dyDescent="0.25">
      <c r="I19" s="134" t="s">
        <v>255</v>
      </c>
      <c r="J19" s="65">
        <f>'Delindeks for kapitalkostnader'!C43</f>
        <v>1.0017322003160094</v>
      </c>
      <c r="K19" s="65">
        <f>'Delindeks for kapitalkostnader'!D43</f>
        <v>1.0003893807605018</v>
      </c>
      <c r="L19" s="65">
        <f>'Delindeks for kapitalkostnader'!E43</f>
        <v>0.99962428891075106</v>
      </c>
      <c r="M19" s="65">
        <f>'Delindeks for kapitalkostnader'!F43</f>
        <v>1.0005591816226342</v>
      </c>
      <c r="N19" s="65">
        <f>'Delindeks for kapitalkostnader'!G43</f>
        <v>1.0013521222872259</v>
      </c>
      <c r="O19" s="65">
        <f>'Delindeks for kapitalkostnader'!H43</f>
        <v>1.0162394278162568</v>
      </c>
      <c r="P19" s="65">
        <f>'Delindeks for kapitalkostnader'!I43</f>
        <v>0.99959870748168045</v>
      </c>
      <c r="Q19" s="65">
        <f>'Delindeks for kapitalkostnader'!J43</f>
        <v>1.0047028231835431</v>
      </c>
      <c r="R19" s="65">
        <f>'Delindeks for kapitalkostnader'!K43</f>
        <v>1.0012903021715818</v>
      </c>
      <c r="S19" s="65">
        <f>'Delindeks for kapitalkostnader'!L43</f>
        <v>1.0019151784599969</v>
      </c>
      <c r="V19" s="65"/>
      <c r="W19" s="65"/>
    </row>
    <row r="20" spans="1:23" x14ac:dyDescent="0.25">
      <c r="I20" s="134" t="s">
        <v>256</v>
      </c>
      <c r="J20" s="65">
        <f>'Delindeks for kapitalkostnader'!C44</f>
        <v>0.99891164539428123</v>
      </c>
      <c r="K20" s="65">
        <f>'Delindeks for kapitalkostnader'!D44</f>
        <v>0.99966905905503567</v>
      </c>
      <c r="L20" s="65">
        <f>'Delindeks for kapitalkostnader'!E44</f>
        <v>1.0005557875045232</v>
      </c>
      <c r="M20" s="65">
        <f>'Delindeks for kapitalkostnader'!F44</f>
        <v>1.0026291172009347</v>
      </c>
      <c r="N20" s="65">
        <f>'Delindeks for kapitalkostnader'!G44</f>
        <v>1.001035215926092</v>
      </c>
      <c r="O20" s="65">
        <f>'Delindeks for kapitalkostnader'!H44</f>
        <v>1.0061711083222149</v>
      </c>
      <c r="P20" s="65">
        <f>'Delindeks for kapitalkostnader'!I44</f>
        <v>0.99779022003144202</v>
      </c>
      <c r="Q20" s="65">
        <f>'Delindeks for kapitalkostnader'!J44</f>
        <v>1.0056118570869992</v>
      </c>
      <c r="R20" s="65">
        <f>'Delindeks for kapitalkostnader'!K44</f>
        <v>0.99916331433556693</v>
      </c>
      <c r="S20" s="65">
        <f>'Delindeks for kapitalkostnader'!L44</f>
        <v>1.0019151784599969</v>
      </c>
      <c r="V20" s="65"/>
      <c r="W20" s="65"/>
    </row>
    <row r="21" spans="1:23" x14ac:dyDescent="0.25">
      <c r="I21" s="134" t="s">
        <v>257</v>
      </c>
      <c r="J21" s="65">
        <f>'Delindeks for kapitalkostnader'!C45</f>
        <v>1.0014598055804387</v>
      </c>
      <c r="K21" s="65">
        <f>'Delindeks for kapitalkostnader'!D45</f>
        <v>0.99850512574949557</v>
      </c>
      <c r="L21" s="65">
        <f>'Delindeks for kapitalkostnader'!E45</f>
        <v>1.0006098473899439</v>
      </c>
      <c r="M21" s="65">
        <f>'Delindeks for kapitalkostnader'!F45</f>
        <v>0.99929907107201932</v>
      </c>
      <c r="N21" s="65">
        <f>'Delindeks for kapitalkostnader'!G45</f>
        <v>1.0005682182959383</v>
      </c>
      <c r="O21" s="65">
        <f>'Delindeks for kapitalkostnader'!H45</f>
        <v>1.0048881947887753</v>
      </c>
      <c r="P21" s="65">
        <f>'Delindeks for kapitalkostnader'!I45</f>
        <v>1.0000290507350384</v>
      </c>
      <c r="Q21" s="65">
        <f>'Delindeks for kapitalkostnader'!J45</f>
        <v>1.0066606091724111</v>
      </c>
      <c r="R21" s="65">
        <f>'Delindeks for kapitalkostnader'!K45</f>
        <v>1.0025596543814179</v>
      </c>
      <c r="S21" s="65">
        <f>'Delindeks for kapitalkostnader'!L45</f>
        <v>1.0019151784599969</v>
      </c>
      <c r="V21" s="65"/>
      <c r="W21" s="65"/>
    </row>
    <row r="22" spans="1:23" x14ac:dyDescent="0.25">
      <c r="I22" s="134" t="s">
        <v>258</v>
      </c>
      <c r="J22" s="65">
        <f>'Delindeks for kapitalkostnader'!C46</f>
        <v>0.99898620848556674</v>
      </c>
      <c r="K22" s="65">
        <f>'Delindeks for kapitalkostnader'!D46</f>
        <v>1.0006547866071773</v>
      </c>
      <c r="L22" s="65">
        <f>'Delindeks for kapitalkostnader'!E46</f>
        <v>1.0004230763820992</v>
      </c>
      <c r="M22" s="65">
        <f>'Delindeks for kapitalkostnader'!F46</f>
        <v>0.99932269306876831</v>
      </c>
      <c r="N22" s="65">
        <f>'Delindeks for kapitalkostnader'!G46</f>
        <v>0.99978091965035498</v>
      </c>
      <c r="O22" s="65">
        <f>'Delindeks for kapitalkostnader'!H46</f>
        <v>0.99862164737747461</v>
      </c>
      <c r="P22" s="65">
        <f>'Delindeks for kapitalkostnader'!I46</f>
        <v>0.99971079462347701</v>
      </c>
      <c r="Q22" s="65">
        <f>'Delindeks for kapitalkostnader'!J46</f>
        <v>1.0064806152788792</v>
      </c>
      <c r="R22" s="65">
        <f>'Delindeks for kapitalkostnader'!K46</f>
        <v>0.99990291293346756</v>
      </c>
      <c r="S22" s="65">
        <f>'Delindeks for kapitalkostnader'!L46</f>
        <v>1.0019151784599969</v>
      </c>
      <c r="V22" s="65"/>
      <c r="W22" s="65"/>
    </row>
    <row r="23" spans="1:23" x14ac:dyDescent="0.25">
      <c r="I23" s="134" t="s">
        <v>259</v>
      </c>
      <c r="J23" s="65">
        <f>'Delindeks for kapitalkostnader'!C47</f>
        <v>0.99994538774699637</v>
      </c>
      <c r="K23" s="65">
        <f>'Delindeks for kapitalkostnader'!D47</f>
        <v>1.0012163493864201</v>
      </c>
      <c r="L23" s="65">
        <f>'Delindeks for kapitalkostnader'!E47</f>
        <v>1.0033582533099237</v>
      </c>
      <c r="M23" s="65">
        <f>'Delindeks for kapitalkostnader'!F47</f>
        <v>0.99822890194032143</v>
      </c>
      <c r="N23" s="65">
        <f>'Delindeks for kapitalkostnader'!G47</f>
        <v>0.98674983976696862</v>
      </c>
      <c r="O23" s="65">
        <f>'Delindeks for kapitalkostnader'!H47</f>
        <v>1.0025029308287809</v>
      </c>
      <c r="P23" s="65">
        <f>'Delindeks for kapitalkostnader'!I47</f>
        <v>0.9995988649719254</v>
      </c>
      <c r="Q23" s="65">
        <f>'Delindeks for kapitalkostnader'!J47</f>
        <v>1.0007204907399512</v>
      </c>
      <c r="R23" s="65">
        <f>'Delindeks for kapitalkostnader'!K47</f>
        <v>1.0061746360334576</v>
      </c>
      <c r="S23" s="65">
        <f>'Delindeks for kapitalkostnader'!L47</f>
        <v>1.0019151784599969</v>
      </c>
    </row>
    <row r="24" spans="1:23" x14ac:dyDescent="0.25">
      <c r="I24" s="134" t="s">
        <v>260</v>
      </c>
      <c r="J24" s="65">
        <f>'Delindeks for kapitalkostnader'!C48</f>
        <v>1.0001603085035744</v>
      </c>
      <c r="K24" s="65">
        <f>'Delindeks for kapitalkostnader'!D48</f>
        <v>1.0014802144248069</v>
      </c>
      <c r="L24" s="65">
        <f>'Delindeks for kapitalkostnader'!E48</f>
        <v>0.99518944939664755</v>
      </c>
      <c r="M24" s="65">
        <f>'Delindeks for kapitalkostnader'!F48</f>
        <v>1.0045210894540613</v>
      </c>
      <c r="N24" s="65">
        <f>'Delindeks for kapitalkostnader'!G48</f>
        <v>0.99971497308666346</v>
      </c>
      <c r="O24" s="65">
        <f>'Delindeks for kapitalkostnader'!H48</f>
        <v>0.99645066809470839</v>
      </c>
      <c r="P24" s="65">
        <f>'Delindeks for kapitalkostnader'!I48</f>
        <v>1.0035125838677992</v>
      </c>
      <c r="Q24" s="65">
        <f>'Delindeks for kapitalkostnader'!J48</f>
        <v>1.0012754142696616</v>
      </c>
      <c r="R24" s="65">
        <f>'Delindeks for kapitalkostnader'!K48</f>
        <v>1.0048286867220702</v>
      </c>
      <c r="S24" s="65">
        <f>'Delindeks for kapitalkostnader'!L48</f>
        <v>1.0019151784599969</v>
      </c>
    </row>
    <row r="25" spans="1:23" x14ac:dyDescent="0.25">
      <c r="I25" s="134" t="s">
        <v>261</v>
      </c>
      <c r="J25" s="65">
        <f>'Delindeks for kapitalkostnader'!C49</f>
        <v>0.99941520467836265</v>
      </c>
      <c r="K25" s="65">
        <f>'Delindeks for kapitalkostnader'!D49</f>
        <v>0.99994385951779252</v>
      </c>
      <c r="L25" s="65">
        <f>'Delindeks for kapitalkostnader'!E49</f>
        <v>1.0133248592197182</v>
      </c>
      <c r="M25" s="65">
        <f>'Delindeks for kapitalkostnader'!F49</f>
        <v>1.0028859439789524</v>
      </c>
      <c r="N25" s="65">
        <f>'Delindeks for kapitalkostnader'!G49</f>
        <v>1.0013681703818671</v>
      </c>
      <c r="O25" s="65">
        <f>'Delindeks for kapitalkostnader'!H49</f>
        <v>1.0016750200138964</v>
      </c>
      <c r="P25" s="65">
        <f>'Delindeks for kapitalkostnader'!I49</f>
        <v>1.0017000417255932</v>
      </c>
      <c r="Q25" s="65">
        <f>'Delindeks for kapitalkostnader'!J49</f>
        <v>1.0020505486132922</v>
      </c>
      <c r="R25" s="65">
        <f>'Delindeks for kapitalkostnader'!K49</f>
        <v>0.99804789341742439</v>
      </c>
      <c r="S25" s="65">
        <f>'Delindeks for kapitalkostnader'!L49</f>
        <v>1.0019151784599969</v>
      </c>
    </row>
    <row r="26" spans="1:23" x14ac:dyDescent="0.25">
      <c r="I26" s="134" t="s">
        <v>262</v>
      </c>
      <c r="J26" s="65">
        <f>'Delindeks for kapitalkostnader'!C50</f>
        <v>1.0017867032601464</v>
      </c>
      <c r="K26" s="65">
        <f>'Delindeks for kapitalkostnader'!D50</f>
        <v>1.0020856288775009</v>
      </c>
      <c r="L26" s="65">
        <f>'Delindeks for kapitalkostnader'!E50</f>
        <v>0.999432309262688</v>
      </c>
      <c r="M26" s="65">
        <f>'Delindeks for kapitalkostnader'!F50</f>
        <v>1.0007188622755911</v>
      </c>
      <c r="N26" s="65">
        <f>'Delindeks for kapitalkostnader'!G50</f>
        <v>1.0010475183679677</v>
      </c>
      <c r="O26" s="65">
        <f>'Delindeks for kapitalkostnader'!H50</f>
        <v>0.99866398396251999</v>
      </c>
      <c r="P26" s="65">
        <f>'Delindeks for kapitalkostnader'!I50</f>
        <v>0.99952426084677037</v>
      </c>
      <c r="Q26" s="65">
        <f>'Delindeks for kapitalkostnader'!J50</f>
        <v>1.0013460291474612</v>
      </c>
      <c r="R26" s="65">
        <f>'Delindeks for kapitalkostnader'!K50</f>
        <v>0.99947668884661023</v>
      </c>
      <c r="S26" s="65">
        <f>'Delindeks for kapitalkostnader'!L50</f>
        <v>1.0019151784599969</v>
      </c>
    </row>
    <row r="27" spans="1:23" x14ac:dyDescent="0.25">
      <c r="H27" s="116" t="s">
        <v>266</v>
      </c>
      <c r="I27" s="135" t="s">
        <v>297</v>
      </c>
      <c r="J27" s="115">
        <f>'Drivstoff_bensin&amp;diesel'!F6</f>
        <v>1</v>
      </c>
      <c r="K27" s="115">
        <f>'Drivstoff_bensin&amp;diesel'!F18</f>
        <v>0.98854166666666676</v>
      </c>
      <c r="L27" s="115">
        <f>'Drivstoff_bensin&amp;diesel'!F30</f>
        <v>1.0678642714570858</v>
      </c>
      <c r="M27" s="115">
        <f>'Drivstoff_bensin&amp;diesel'!F42</f>
        <v>1.0743961352657005</v>
      </c>
      <c r="N27" s="115">
        <f>'Drivstoff_bensin&amp;diesel'!F54</f>
        <v>0.98164335664335656</v>
      </c>
      <c r="O27" s="115">
        <f>'Drivstoff_bensin&amp;diesel'!F66</f>
        <v>1.0383275261324043</v>
      </c>
      <c r="P27" s="115">
        <f>'Drivstoff_bensin&amp;diesel'!F78</f>
        <v>1.0741444866920151</v>
      </c>
      <c r="Q27" s="115">
        <f>'Drivstoff_bensin&amp;diesel'!F90</f>
        <v>1.0183767228177643</v>
      </c>
      <c r="R27" s="115">
        <f>'Drivstoff_bensin&amp;diesel'!F102</f>
        <v>1.0415355569540592</v>
      </c>
      <c r="S27" s="115">
        <f>'Drivstoff_bensin&amp;diesel'!F114</f>
        <v>0.94963144963144952</v>
      </c>
      <c r="T27" s="111"/>
      <c r="U27" s="111"/>
      <c r="V27" s="111"/>
      <c r="W27" s="111"/>
    </row>
    <row r="28" spans="1:23" x14ac:dyDescent="0.25">
      <c r="I28" s="134" t="s">
        <v>252</v>
      </c>
      <c r="J28" s="65">
        <f>'Drivstoff_bensin&amp;diesel'!F7</f>
        <v>0.97448478900883206</v>
      </c>
      <c r="K28" s="65">
        <f>'Drivstoff_bensin&amp;diesel'!F19</f>
        <v>0.94309799789251836</v>
      </c>
      <c r="L28" s="65">
        <f>'Drivstoff_bensin&amp;diesel'!F31</f>
        <v>0.99439252336448603</v>
      </c>
      <c r="M28" s="65">
        <f>'Drivstoff_bensin&amp;diesel'!F43</f>
        <v>1.0053956834532374</v>
      </c>
      <c r="N28" s="65">
        <f>'Drivstoff_bensin&amp;diesel'!F55</f>
        <v>1.0222617987533393</v>
      </c>
      <c r="O28" s="65">
        <f>'Drivstoff_bensin&amp;diesel'!F67</f>
        <v>0.96392617449664431</v>
      </c>
      <c r="P28" s="65">
        <f>'Drivstoff_bensin&amp;diesel'!F79</f>
        <v>1.0150442477876107</v>
      </c>
      <c r="Q28" s="65">
        <f>'Drivstoff_bensin&amp;diesel'!F91</f>
        <v>1.0593984962406016</v>
      </c>
      <c r="R28" s="65">
        <f>'Drivstoff_bensin&amp;diesel'!F103</f>
        <v>0.96193353474320231</v>
      </c>
      <c r="S28" s="65">
        <f>'Drivstoff_bensin&amp;diesel'!F115</f>
        <v>1.0866752910737387</v>
      </c>
    </row>
    <row r="29" spans="1:23" x14ac:dyDescent="0.25">
      <c r="I29" s="134" t="s">
        <v>253</v>
      </c>
      <c r="J29" s="65">
        <f>'Drivstoff_bensin&amp;diesel'!F8</f>
        <v>1.0271903323262841</v>
      </c>
      <c r="K29" s="65">
        <f>'Drivstoff_bensin&amp;diesel'!F20</f>
        <v>1.0837988826815643</v>
      </c>
      <c r="L29" s="65">
        <f>'Drivstoff_bensin&amp;diesel'!F32</f>
        <v>0.97838345864661647</v>
      </c>
      <c r="M29" s="65">
        <f>'Drivstoff_bensin&amp;diesel'!F44</f>
        <v>0.9767441860465117</v>
      </c>
      <c r="N29" s="65">
        <f>'Drivstoff_bensin&amp;diesel'!F56</f>
        <v>1.0130662020905923</v>
      </c>
      <c r="O29" s="65">
        <f>'Drivstoff_bensin&amp;diesel'!F68</f>
        <v>0.96953872932985208</v>
      </c>
      <c r="P29" s="65">
        <f>'Drivstoff_bensin&amp;diesel'!F80</f>
        <v>0.98866608544027901</v>
      </c>
      <c r="Q29" s="65">
        <f>'Drivstoff_bensin&amp;diesel'!F92</f>
        <v>1.2079488999290275</v>
      </c>
      <c r="R29" s="65">
        <f>'Drivstoff_bensin&amp;diesel'!F104</f>
        <v>1.0408291457286432</v>
      </c>
      <c r="S29" s="65">
        <f>'Drivstoff_bensin&amp;diesel'!F116</f>
        <v>1.0038671730686992</v>
      </c>
    </row>
    <row r="30" spans="1:23" x14ac:dyDescent="0.25">
      <c r="I30" s="134" t="s">
        <v>254</v>
      </c>
      <c r="J30" s="65">
        <f>'Drivstoff_bensin&amp;diesel'!F9</f>
        <v>1.0156862745098039</v>
      </c>
      <c r="K30" s="65">
        <f>'Drivstoff_bensin&amp;diesel'!F21</f>
        <v>0.96185567010309281</v>
      </c>
      <c r="L30" s="65">
        <f>'Drivstoff_bensin&amp;diesel'!F33</f>
        <v>0.95773294908741602</v>
      </c>
      <c r="M30" s="65">
        <f>'Drivstoff_bensin&amp;diesel'!F45</f>
        <v>1.0155677655677655</v>
      </c>
      <c r="N30" s="65">
        <f>'Drivstoff_bensin&amp;diesel'!F57</f>
        <v>0.98538263112639723</v>
      </c>
      <c r="O30" s="65">
        <f>'Drivstoff_bensin&amp;diesel'!F69</f>
        <v>0.94973070017953309</v>
      </c>
      <c r="P30" s="65">
        <f>'Drivstoff_bensin&amp;diesel'!F81</f>
        <v>1.0220458553791887</v>
      </c>
      <c r="Q30" s="65">
        <f>'Drivstoff_bensin&amp;diesel'!F93</f>
        <v>0.95417156286721516</v>
      </c>
      <c r="R30" s="65">
        <f>'Drivstoff_bensin&amp;diesel'!F105</f>
        <v>0.95654797827398919</v>
      </c>
      <c r="S30" s="65">
        <f>'Drivstoff_bensin&amp;diesel'!F117</f>
        <v>1.0038671730686992</v>
      </c>
    </row>
    <row r="31" spans="1:23" x14ac:dyDescent="0.25">
      <c r="I31" s="134" t="s">
        <v>255</v>
      </c>
      <c r="J31" s="65">
        <f>'Drivstoff_bensin&amp;diesel'!F10</f>
        <v>0.94980694980694991</v>
      </c>
      <c r="K31" s="65">
        <f>'Drivstoff_bensin&amp;diesel'!F22</f>
        <v>0.98285101822079324</v>
      </c>
      <c r="L31" s="65">
        <f>'Drivstoff_bensin&amp;diesel'!F34</f>
        <v>1.0110330992978935</v>
      </c>
      <c r="M31" s="65">
        <f>'Drivstoff_bensin&amp;diesel'!F46</f>
        <v>1.0577096483318305</v>
      </c>
      <c r="N31" s="65">
        <f>'Drivstoff_bensin&amp;diesel'!F58</f>
        <v>1.0218150087260034</v>
      </c>
      <c r="O31" s="65">
        <f>'Drivstoff_bensin&amp;diesel'!F70</f>
        <v>0.98676748582230633</v>
      </c>
      <c r="P31" s="65">
        <f>'Drivstoff_bensin&amp;diesel'!F82</f>
        <v>1.0077653149266608</v>
      </c>
      <c r="Q31" s="65">
        <f>'Drivstoff_bensin&amp;diesel'!F94</f>
        <v>1.0603448275862069</v>
      </c>
      <c r="R31" s="65">
        <f>'Drivstoff_bensin&amp;diesel'!F106</f>
        <v>0.94889589905362781</v>
      </c>
      <c r="S31" s="65">
        <f>'Drivstoff_bensin&amp;diesel'!F118</f>
        <v>1.0038671730686992</v>
      </c>
    </row>
    <row r="32" spans="1:23" x14ac:dyDescent="0.25">
      <c r="I32" s="134" t="s">
        <v>256</v>
      </c>
      <c r="J32" s="65">
        <f>'Drivstoff_bensin&amp;diesel'!F11</f>
        <v>1.0497967479674797</v>
      </c>
      <c r="K32" s="65">
        <f>'Drivstoff_bensin&amp;diesel'!F23</f>
        <v>1.0665212649945475</v>
      </c>
      <c r="L32" s="65">
        <f>'Drivstoff_bensin&amp;diesel'!F35</f>
        <v>1.0228174603174602</v>
      </c>
      <c r="M32" s="65">
        <f>'Drivstoff_bensin&amp;diesel'!F47</f>
        <v>0.97783461210571188</v>
      </c>
      <c r="N32" s="65">
        <f>'Drivstoff_bensin&amp;diesel'!F59</f>
        <v>0.99146029035012806</v>
      </c>
      <c r="O32" s="65">
        <f>'Drivstoff_bensin&amp;diesel'!F71</f>
        <v>1.0210727969348659</v>
      </c>
      <c r="P32" s="65">
        <f>'Drivstoff_bensin&amp;diesel'!F83</f>
        <v>1.014554794520548</v>
      </c>
      <c r="Q32" s="65">
        <f>'Drivstoff_bensin&amp;diesel'!F95</f>
        <v>1.1045296167247387</v>
      </c>
      <c r="R32" s="65">
        <f>'Drivstoff_bensin&amp;diesel'!F107</f>
        <v>0.99401595744680848</v>
      </c>
      <c r="S32" s="65">
        <f>'Drivstoff_bensin&amp;diesel'!F119</f>
        <v>1.0038671730686992</v>
      </c>
    </row>
    <row r="33" spans="8:23" x14ac:dyDescent="0.25">
      <c r="I33" s="134" t="s">
        <v>257</v>
      </c>
      <c r="J33" s="65">
        <f>'Drivstoff_bensin&amp;diesel'!F12</f>
        <v>0.99709583736689256</v>
      </c>
      <c r="K33" s="65">
        <f>'Drivstoff_bensin&amp;diesel'!F24</f>
        <v>1.0081799591002045</v>
      </c>
      <c r="L33" s="65">
        <f>'Drivstoff_bensin&amp;diesel'!F36</f>
        <v>0.99515033947623666</v>
      </c>
      <c r="M33" s="65">
        <f>'Drivstoff_bensin&amp;diesel'!F48</f>
        <v>1.0078465562336529</v>
      </c>
      <c r="N33" s="65">
        <f>'Drivstoff_bensin&amp;diesel'!F60</f>
        <v>1.0025839793281655</v>
      </c>
      <c r="O33" s="65">
        <f>'Drivstoff_bensin&amp;diesel'!F72</f>
        <v>1.0497185741088182</v>
      </c>
      <c r="P33" s="65">
        <f>'Drivstoff_bensin&amp;diesel'!F84</f>
        <v>1.0548523206751055</v>
      </c>
      <c r="Q33" s="65">
        <f>'Drivstoff_bensin&amp;diesel'!F96</f>
        <v>1.0094637223974765</v>
      </c>
      <c r="R33" s="65">
        <f>'Drivstoff_bensin&amp;diesel'!F108</f>
        <v>1.0140468227424748</v>
      </c>
      <c r="S33" s="65">
        <f>'Drivstoff_bensin&amp;diesel'!F120</f>
        <v>1.0038671730686992</v>
      </c>
    </row>
    <row r="34" spans="8:23" x14ac:dyDescent="0.25">
      <c r="I34" s="134" t="s">
        <v>258</v>
      </c>
      <c r="J34" s="65">
        <f>'Drivstoff_bensin&amp;diesel'!F13</f>
        <v>0.94466019417475722</v>
      </c>
      <c r="K34" s="65">
        <f>'Drivstoff_bensin&amp;diesel'!F25</f>
        <v>0.96551724137931039</v>
      </c>
      <c r="L34" s="65">
        <f>'Drivstoff_bensin&amp;diesel'!F37</f>
        <v>1.0194931773879143</v>
      </c>
      <c r="M34" s="65">
        <f>'Drivstoff_bensin&amp;diesel'!F49</f>
        <v>1.0060553633217992</v>
      </c>
      <c r="N34" s="65">
        <f>'Drivstoff_bensin&amp;diesel'!F61</f>
        <v>0.98024054982817854</v>
      </c>
      <c r="O34" s="65">
        <f>'Drivstoff_bensin&amp;diesel'!F73</f>
        <v>0.97140303842716713</v>
      </c>
      <c r="P34" s="65">
        <f>'Drivstoff_bensin&amp;diesel'!F85</f>
        <v>0.98239999999999994</v>
      </c>
      <c r="Q34" s="65">
        <f>'Drivstoff_bensin&amp;diesel'!F97</f>
        <v>0.8744791666666667</v>
      </c>
      <c r="R34" s="65">
        <f>'Drivstoff_bensin&amp;diesel'!F109</f>
        <v>1.0705804749340371</v>
      </c>
      <c r="S34" s="65">
        <f>'Drivstoff_bensin&amp;diesel'!F121</f>
        <v>1.0038671730686992</v>
      </c>
    </row>
    <row r="35" spans="8:23" x14ac:dyDescent="0.25">
      <c r="I35" s="134" t="s">
        <v>259</v>
      </c>
      <c r="J35" s="65">
        <f>'Drivstoff_bensin&amp;diesel'!F14</f>
        <v>1.0133607399794451</v>
      </c>
      <c r="K35" s="65">
        <f>'Drivstoff_bensin&amp;diesel'!F26</f>
        <v>0.99369747899159655</v>
      </c>
      <c r="L35" s="65">
        <f>'Drivstoff_bensin&amp;diesel'!F38</f>
        <v>1.0047801147227533</v>
      </c>
      <c r="M35" s="65">
        <f>'Drivstoff_bensin&amp;diesel'!F50</f>
        <v>1.0060189165950129</v>
      </c>
      <c r="N35" s="65">
        <f>'Drivstoff_bensin&amp;diesel'!F62</f>
        <v>1.0035056967572304</v>
      </c>
      <c r="O35" s="65">
        <f>'Drivstoff_bensin&amp;diesel'!F74</f>
        <v>0.93836246550137992</v>
      </c>
      <c r="P35" s="65">
        <f>'Drivstoff_bensin&amp;diesel'!F86</f>
        <v>0.98289902280130292</v>
      </c>
      <c r="Q35" s="65">
        <f>'Drivstoff_bensin&amp;diesel'!F98</f>
        <v>1.0297796307325788</v>
      </c>
      <c r="R35" s="65">
        <f>'Drivstoff_bensin&amp;diesel'!F110</f>
        <v>1.0338878619839802</v>
      </c>
      <c r="S35" s="65">
        <f>'Drivstoff_bensin&amp;diesel'!F122</f>
        <v>1.0038671730686992</v>
      </c>
    </row>
    <row r="36" spans="8:23" x14ac:dyDescent="0.25">
      <c r="I36" s="134" t="s">
        <v>260</v>
      </c>
      <c r="J36" s="65">
        <f>'Drivstoff_bensin&amp;diesel'!F15</f>
        <v>0.99898580121703862</v>
      </c>
      <c r="K36" s="65">
        <f>'Drivstoff_bensin&amp;diesel'!F27</f>
        <v>0.99048625792811851</v>
      </c>
      <c r="L36" s="65">
        <f>'Drivstoff_bensin&amp;diesel'!F39</f>
        <v>0.94862036156041873</v>
      </c>
      <c r="M36" s="65">
        <f>'Drivstoff_bensin&amp;diesel'!F51</f>
        <v>1.0136752136752136</v>
      </c>
      <c r="N36" s="65">
        <f>'Drivstoff_bensin&amp;diesel'!F63</f>
        <v>0.99650655021834056</v>
      </c>
      <c r="O36" s="65">
        <f>'Drivstoff_bensin&amp;diesel'!F75</f>
        <v>1.003921568627451</v>
      </c>
      <c r="P36" s="65">
        <f>'Drivstoff_bensin&amp;diesel'!F87</f>
        <v>1.0513670256835128</v>
      </c>
      <c r="Q36" s="65">
        <f>'Drivstoff_bensin&amp;diesel'!F99</f>
        <v>1.0572585309427416</v>
      </c>
      <c r="R36" s="65">
        <f>'Drivstoff_bensin&amp;diesel'!F111</f>
        <v>1.0125148986889154</v>
      </c>
      <c r="S36" s="65">
        <f>'Drivstoff_bensin&amp;diesel'!F123</f>
        <v>1.0038671730686992</v>
      </c>
    </row>
    <row r="37" spans="8:23" x14ac:dyDescent="0.25">
      <c r="I37" s="134" t="s">
        <v>261</v>
      </c>
      <c r="J37" s="65">
        <f>'Drivstoff_bensin&amp;diesel'!F16</f>
        <v>0.99593908629441619</v>
      </c>
      <c r="K37" s="65">
        <f>'Drivstoff_bensin&amp;diesel'!F28</f>
        <v>1.0448239060832445</v>
      </c>
      <c r="L37" s="65">
        <f>'Drivstoff_bensin&amp;diesel'!F40</f>
        <v>1.0862587763289868</v>
      </c>
      <c r="M37" s="65">
        <f>'Drivstoff_bensin&amp;diesel'!F52</f>
        <v>1.0278246205733559</v>
      </c>
      <c r="N37" s="65">
        <f>'Drivstoff_bensin&amp;diesel'!F64</f>
        <v>1.028045574057844</v>
      </c>
      <c r="O37" s="65">
        <f>'Drivstoff_bensin&amp;diesel'!F76</f>
        <v>0.9541015625</v>
      </c>
      <c r="P37" s="65">
        <f>'Drivstoff_bensin&amp;diesel'!F88</f>
        <v>1.0291568163908589</v>
      </c>
      <c r="Q37" s="65">
        <f>'Drivstoff_bensin&amp;diesel'!F100</f>
        <v>0.96936542669584236</v>
      </c>
      <c r="R37" s="65">
        <f>'Drivstoff_bensin&amp;diesel'!F112</f>
        <v>0.99234844025897584</v>
      </c>
      <c r="S37" s="65">
        <f>'Drivstoff_bensin&amp;diesel'!F124</f>
        <v>1.0038671730686992</v>
      </c>
    </row>
    <row r="38" spans="8:23" x14ac:dyDescent="0.25">
      <c r="I38" s="134" t="s">
        <v>262</v>
      </c>
      <c r="J38" s="65">
        <f>'Drivstoff_bensin&amp;diesel'!F17</f>
        <v>0.97859327217125391</v>
      </c>
      <c r="K38" s="65">
        <f>'Drivstoff_bensin&amp;diesel'!F29</f>
        <v>1.0234933605720122</v>
      </c>
      <c r="L38" s="65">
        <f>'Drivstoff_bensin&amp;diesel'!F41</f>
        <v>0.95567867036011078</v>
      </c>
      <c r="M38" s="65">
        <f>'Drivstoff_bensin&amp;diesel'!F53</f>
        <v>0.93847415914684162</v>
      </c>
      <c r="N38" s="65">
        <f>'Drivstoff_bensin&amp;diesel'!F65</f>
        <v>0.97868712702472294</v>
      </c>
      <c r="O38" s="65">
        <f>'Drivstoff_bensin&amp;diesel'!F77</f>
        <v>1.0767656090071649</v>
      </c>
      <c r="P38" s="65">
        <f>'Drivstoff_bensin&amp;diesel'!F89</f>
        <v>1</v>
      </c>
      <c r="Q38" s="65">
        <f>'Drivstoff_bensin&amp;diesel'!F101</f>
        <v>0.89672686230248311</v>
      </c>
      <c r="R38" s="65">
        <f>'Drivstoff_bensin&amp;diesel'!F113</f>
        <v>0.96559905100830379</v>
      </c>
      <c r="S38" s="65">
        <f>'Drivstoff_bensin&amp;diesel'!F125</f>
        <v>1.0038671730686992</v>
      </c>
    </row>
    <row r="39" spans="8:23" x14ac:dyDescent="0.25">
      <c r="H39" s="116" t="s">
        <v>267</v>
      </c>
      <c r="I39" s="135" t="s">
        <v>297</v>
      </c>
      <c r="J39" s="115">
        <f>'Drivstoff_bensin&amp;diesel'!H6</f>
        <v>1</v>
      </c>
      <c r="K39" s="115">
        <f>'Drivstoff_bensin&amp;diesel'!H18</f>
        <v>1</v>
      </c>
      <c r="L39" s="115">
        <f>'Drivstoff_bensin&amp;diesel'!H30</f>
        <v>1.0603015075376885</v>
      </c>
      <c r="M39" s="115">
        <f>'Drivstoff_bensin&amp;diesel'!H42</f>
        <v>1.0557768924302788</v>
      </c>
      <c r="N39" s="115">
        <f>'Drivstoff_bensin&amp;diesel'!H54</f>
        <v>0.99905033238366581</v>
      </c>
      <c r="O39" s="115">
        <f>'Drivstoff_bensin&amp;diesel'!H66</f>
        <v>1.0144796380090497</v>
      </c>
      <c r="P39" s="115">
        <f>'Drivstoff_bensin&amp;diesel'!H78</f>
        <v>1.0609636184857425</v>
      </c>
      <c r="Q39" s="115">
        <f>'Drivstoff_bensin&amp;diesel'!H90</f>
        <v>1.0153349475383373</v>
      </c>
      <c r="R39" s="115">
        <f>'Drivstoff_bensin&amp;diesel'!H102</f>
        <v>1.039911308203991</v>
      </c>
      <c r="S39" s="115">
        <f>'Drivstoff_bensin&amp;diesel'!H114</f>
        <v>0.9570637119113572</v>
      </c>
      <c r="T39" s="111"/>
      <c r="U39" s="111"/>
      <c r="V39" s="111"/>
      <c r="W39" s="111"/>
    </row>
    <row r="40" spans="8:23" x14ac:dyDescent="0.25">
      <c r="I40" s="134" t="s">
        <v>252</v>
      </c>
      <c r="J40" s="65">
        <f>'Drivstoff_bensin&amp;diesel'!H7</f>
        <v>0.98277608915906789</v>
      </c>
      <c r="K40" s="65">
        <f>'Drivstoff_bensin&amp;diesel'!H19</f>
        <v>0.97373949579831931</v>
      </c>
      <c r="L40" s="65">
        <f>'Drivstoff_bensin&amp;diesel'!H31</f>
        <v>0.99431279620853086</v>
      </c>
      <c r="M40" s="65">
        <f>'Drivstoff_bensin&amp;diesel'!H43</f>
        <v>1.0132075471698114</v>
      </c>
      <c r="N40" s="65">
        <f>'Drivstoff_bensin&amp;diesel'!H55</f>
        <v>1.0085551330798479</v>
      </c>
      <c r="O40" s="65">
        <f>'Drivstoff_bensin&amp;diesel'!H67</f>
        <v>0.97948260481712757</v>
      </c>
      <c r="P40" s="65">
        <f>'Drivstoff_bensin&amp;diesel'!H79</f>
        <v>1.0166821130676551</v>
      </c>
      <c r="Q40" s="65">
        <f>'Drivstoff_bensin&amp;diesel'!H91</f>
        <v>1.0604133545310017</v>
      </c>
      <c r="R40" s="65">
        <f>'Drivstoff_bensin&amp;diesel'!H103</f>
        <v>1.0270078180525943</v>
      </c>
      <c r="S40" s="65">
        <f>'Drivstoff_bensin&amp;diesel'!H115</f>
        <v>1.068740955137482</v>
      </c>
    </row>
    <row r="41" spans="8:23" x14ac:dyDescent="0.25">
      <c r="I41" s="134" t="s">
        <v>253</v>
      </c>
      <c r="J41" s="65">
        <f>'Drivstoff_bensin&amp;diesel'!H8</f>
        <v>1.029896907216495</v>
      </c>
      <c r="K41" s="65">
        <f>'Drivstoff_bensin&amp;diesel'!H20</f>
        <v>1.0377562028047465</v>
      </c>
      <c r="L41" s="65">
        <f>'Drivstoff_bensin&amp;diesel'!H32</f>
        <v>0.98284080076263092</v>
      </c>
      <c r="M41" s="65">
        <f>'Drivstoff_bensin&amp;diesel'!H44</f>
        <v>0.98044692737430161</v>
      </c>
      <c r="N41" s="65">
        <f>'Drivstoff_bensin&amp;diesel'!H56</f>
        <v>1.0160226201696514</v>
      </c>
      <c r="O41" s="65">
        <f>'Drivstoff_bensin&amp;diesel'!H68</f>
        <v>0.97449908925318762</v>
      </c>
      <c r="P41" s="65">
        <f>'Drivstoff_bensin&amp;diesel'!H80</f>
        <v>1.0009115770282588</v>
      </c>
      <c r="Q41" s="65">
        <f>'Drivstoff_bensin&amp;diesel'!H92</f>
        <v>1.1431784107946026</v>
      </c>
      <c r="R41" s="65">
        <f>'Drivstoff_bensin&amp;diesel'!H104</f>
        <v>1.0629757785467127</v>
      </c>
      <c r="S41" s="65">
        <f>'Drivstoff_bensin&amp;diesel'!H116</f>
        <v>1.00312168609454</v>
      </c>
    </row>
    <row r="42" spans="8:23" x14ac:dyDescent="0.25">
      <c r="I42" s="134" t="s">
        <v>254</v>
      </c>
      <c r="J42" s="65">
        <f>'Drivstoff_bensin&amp;diesel'!H9</f>
        <v>1.0240240240240239</v>
      </c>
      <c r="K42" s="65">
        <f>'Drivstoff_bensin&amp;diesel'!H21</f>
        <v>1.0072765072765073</v>
      </c>
      <c r="L42" s="65">
        <f>'Drivstoff_bensin&amp;diesel'!H33</f>
        <v>0.9767216294859361</v>
      </c>
      <c r="M42" s="65">
        <f>'Drivstoff_bensin&amp;diesel'!H45</f>
        <v>1.0189933523266856</v>
      </c>
      <c r="N42" s="65">
        <f>'Drivstoff_bensin&amp;diesel'!H57</f>
        <v>1.0324675324675325</v>
      </c>
      <c r="O42" s="65">
        <f>'Drivstoff_bensin&amp;diesel'!H69</f>
        <v>0.9</v>
      </c>
      <c r="P42" s="65">
        <f>'Drivstoff_bensin&amp;diesel'!H81</f>
        <v>1.0163934426229508</v>
      </c>
      <c r="Q42" s="65">
        <f>'Drivstoff_bensin&amp;diesel'!H93</f>
        <v>0.95606557377049184</v>
      </c>
      <c r="R42" s="65">
        <f>'Drivstoff_bensin&amp;diesel'!H105</f>
        <v>0.99739583333333326</v>
      </c>
      <c r="S42" s="65">
        <f>'Drivstoff_bensin&amp;diesel'!H117</f>
        <v>1.00312168609454</v>
      </c>
    </row>
    <row r="43" spans="8:23" x14ac:dyDescent="0.25">
      <c r="I43" s="134" t="s">
        <v>255</v>
      </c>
      <c r="J43" s="65">
        <f>'Drivstoff_bensin&amp;diesel'!H10</f>
        <v>0.97947214076246336</v>
      </c>
      <c r="K43" s="65">
        <f>'Drivstoff_bensin&amp;diesel'!H22</f>
        <v>1.0030959752321982</v>
      </c>
      <c r="L43" s="65">
        <f>'Drivstoff_bensin&amp;diesel'!H34</f>
        <v>1.0069513406156902</v>
      </c>
      <c r="M43" s="65">
        <f>'Drivstoff_bensin&amp;diesel'!H46</f>
        <v>1.0484622553588072</v>
      </c>
      <c r="N43" s="65">
        <f>'Drivstoff_bensin&amp;diesel'!H58</f>
        <v>1.0170709793351302</v>
      </c>
      <c r="O43" s="65">
        <f>'Drivstoff_bensin&amp;diesel'!H70</f>
        <v>1.0280373831775702</v>
      </c>
      <c r="P43" s="65">
        <f>'Drivstoff_bensin&amp;diesel'!H82</f>
        <v>1.010752688172043</v>
      </c>
      <c r="Q43" s="65">
        <f>'Drivstoff_bensin&amp;diesel'!H94</f>
        <v>1.0610425240054868</v>
      </c>
      <c r="R43" s="65">
        <f>'Drivstoff_bensin&amp;diesel'!H106</f>
        <v>0.97193211488250664</v>
      </c>
      <c r="S43" s="65">
        <f>'Drivstoff_bensin&amp;diesel'!H118</f>
        <v>1.00312168609454</v>
      </c>
    </row>
    <row r="44" spans="8:23" x14ac:dyDescent="0.25">
      <c r="I44" s="134" t="s">
        <v>256</v>
      </c>
      <c r="J44" s="65">
        <f>'Drivstoff_bensin&amp;diesel'!H11</f>
        <v>1.0499001996007984</v>
      </c>
      <c r="K44" s="65">
        <f>'Drivstoff_bensin&amp;diesel'!H23</f>
        <v>1.0329218106995885</v>
      </c>
      <c r="L44" s="65">
        <f>'Drivstoff_bensin&amp;diesel'!H35</f>
        <v>1.0226824457593688</v>
      </c>
      <c r="M44" s="65">
        <f>'Drivstoff_bensin&amp;diesel'!H47</f>
        <v>0.98133333333333339</v>
      </c>
      <c r="N44" s="65">
        <f>'Drivstoff_bensin&amp;diesel'!H59</f>
        <v>0.9946996466431095</v>
      </c>
      <c r="O44" s="65">
        <f>'Drivstoff_bensin&amp;diesel'!H71</f>
        <v>1.0515151515151515</v>
      </c>
      <c r="P44" s="65">
        <f>'Drivstoff_bensin&amp;diesel'!H83</f>
        <v>1.0115248226950355</v>
      </c>
      <c r="Q44" s="65">
        <f>'Drivstoff_bensin&amp;diesel'!H95</f>
        <v>1.1764705882352942</v>
      </c>
      <c r="R44" s="65">
        <f>'Drivstoff_bensin&amp;diesel'!H107</f>
        <v>1.0040295500335796</v>
      </c>
      <c r="S44" s="65">
        <f>'Drivstoff_bensin&amp;diesel'!H119</f>
        <v>1.00312168609454</v>
      </c>
    </row>
    <row r="45" spans="8:23" x14ac:dyDescent="0.25">
      <c r="I45" s="134" t="s">
        <v>257</v>
      </c>
      <c r="J45" s="65">
        <f>'Drivstoff_bensin&amp;diesel'!H12</f>
        <v>1.0152091254752851</v>
      </c>
      <c r="K45" s="65">
        <f>'Drivstoff_bensin&amp;diesel'!H24</f>
        <v>0.99003984063745021</v>
      </c>
      <c r="L45" s="65">
        <f>'Drivstoff_bensin&amp;diesel'!H36</f>
        <v>0.99228543876567021</v>
      </c>
      <c r="M45" s="65">
        <f>'Drivstoff_bensin&amp;diesel'!H48</f>
        <v>1.0117753623188406</v>
      </c>
      <c r="N45" s="65">
        <f>'Drivstoff_bensin&amp;diesel'!H60</f>
        <v>1.0195381882770871</v>
      </c>
      <c r="O45" s="65">
        <f>'Drivstoff_bensin&amp;diesel'!H72</f>
        <v>1.0384245917387127</v>
      </c>
      <c r="P45" s="65">
        <f>'Drivstoff_bensin&amp;diesel'!H84</f>
        <v>1.0464504820333043</v>
      </c>
      <c r="Q45" s="65">
        <f>'Drivstoff_bensin&amp;diesel'!H96</f>
        <v>0.95879120879120883</v>
      </c>
      <c r="R45" s="65">
        <f>'Drivstoff_bensin&amp;diesel'!H108</f>
        <v>0.98996655518394649</v>
      </c>
      <c r="S45" s="65">
        <f>'Drivstoff_bensin&amp;diesel'!H120</f>
        <v>1.00312168609454</v>
      </c>
    </row>
    <row r="46" spans="8:23" x14ac:dyDescent="0.25">
      <c r="I46" s="134" t="s">
        <v>258</v>
      </c>
      <c r="J46" s="65">
        <f>'Drivstoff_bensin&amp;diesel'!H13</f>
        <v>0.96161048689138584</v>
      </c>
      <c r="K46" s="65">
        <f>'Drivstoff_bensin&amp;diesel'!H25</f>
        <v>0.98189134808853107</v>
      </c>
      <c r="L46" s="65">
        <f>'Drivstoff_bensin&amp;diesel'!H37</f>
        <v>1.0145772594752187</v>
      </c>
      <c r="M46" s="65">
        <f>'Drivstoff_bensin&amp;diesel'!H49</f>
        <v>1.0062667860340198</v>
      </c>
      <c r="N46" s="65">
        <f>'Drivstoff_bensin&amp;diesel'!H61</f>
        <v>0.97560975609756095</v>
      </c>
      <c r="O46" s="65">
        <f>'Drivstoff_bensin&amp;diesel'!H73</f>
        <v>0.96762257169287691</v>
      </c>
      <c r="P46" s="65">
        <f>'Drivstoff_bensin&amp;diesel'!H85</f>
        <v>1.0117252931323282</v>
      </c>
      <c r="Q46" s="65">
        <f>'Drivstoff_bensin&amp;diesel'!H97</f>
        <v>0.86246418338108888</v>
      </c>
      <c r="R46" s="65">
        <f>'Drivstoff_bensin&amp;diesel'!H109</f>
        <v>1.0452702702702701</v>
      </c>
      <c r="S46" s="65">
        <f>'Drivstoff_bensin&amp;diesel'!H121</f>
        <v>1.00312168609454</v>
      </c>
    </row>
    <row r="47" spans="8:23" x14ac:dyDescent="0.25">
      <c r="I47" s="134" t="s">
        <v>259</v>
      </c>
      <c r="J47" s="65">
        <f>'Drivstoff_bensin&amp;diesel'!H14</f>
        <v>0.95520934761441079</v>
      </c>
      <c r="K47" s="65">
        <f>'Drivstoff_bensin&amp;diesel'!H26</f>
        <v>0.98872950819672134</v>
      </c>
      <c r="L47" s="65">
        <f>'Drivstoff_bensin&amp;diesel'!H38</f>
        <v>1.0172413793103448</v>
      </c>
      <c r="M47" s="65">
        <f>'Drivstoff_bensin&amp;diesel'!H50</f>
        <v>1.0017793594306048</v>
      </c>
      <c r="N47" s="65">
        <f>'Drivstoff_bensin&amp;diesel'!H62</f>
        <v>0.98125000000000007</v>
      </c>
      <c r="O47" s="65">
        <f>'Drivstoff_bensin&amp;diesel'!H74</f>
        <v>0.96845124282982797</v>
      </c>
      <c r="P47" s="65">
        <f>'Drivstoff_bensin&amp;diesel'!H86</f>
        <v>0.99420529801324498</v>
      </c>
      <c r="Q47" s="65">
        <f>'Drivstoff_bensin&amp;diesel'!H98</f>
        <v>0.99468438538205972</v>
      </c>
      <c r="R47" s="65">
        <f>'Drivstoff_bensin&amp;diesel'!H110</f>
        <v>1.0142210730446026</v>
      </c>
      <c r="S47" s="65">
        <f>'Drivstoff_bensin&amp;diesel'!H122</f>
        <v>1.00312168609454</v>
      </c>
    </row>
    <row r="48" spans="8:23" x14ac:dyDescent="0.25">
      <c r="I48" s="134" t="s">
        <v>260</v>
      </c>
      <c r="J48" s="65">
        <f>'Drivstoff_bensin&amp;diesel'!H15</f>
        <v>0.98572884811416928</v>
      </c>
      <c r="K48" s="65">
        <f>'Drivstoff_bensin&amp;diesel'!H27</f>
        <v>0.98963730569948183</v>
      </c>
      <c r="L48" s="65">
        <f>'Drivstoff_bensin&amp;diesel'!H39</f>
        <v>0.9463276836158192</v>
      </c>
      <c r="M48" s="65">
        <f>'Drivstoff_bensin&amp;diesel'!H51</f>
        <v>1</v>
      </c>
      <c r="N48" s="65">
        <f>'Drivstoff_bensin&amp;diesel'!H63</f>
        <v>0.9990900818926296</v>
      </c>
      <c r="O48" s="65">
        <f>'Drivstoff_bensin&amp;diesel'!H75</f>
        <v>1.0029615004935835</v>
      </c>
      <c r="P48" s="65">
        <f>'Drivstoff_bensin&amp;diesel'!H87</f>
        <v>1.0183180682764363</v>
      </c>
      <c r="Q48" s="65">
        <f>'Drivstoff_bensin&amp;diesel'!H99</f>
        <v>1.0447561790247162</v>
      </c>
      <c r="R48" s="65">
        <f>'Drivstoff_bensin&amp;diesel'!H111</f>
        <v>0.9751434034416826</v>
      </c>
      <c r="S48" s="65">
        <f>'Drivstoff_bensin&amp;diesel'!H123</f>
        <v>1.00312168609454</v>
      </c>
    </row>
    <row r="49" spans="8:23" x14ac:dyDescent="0.25">
      <c r="I49" s="134" t="s">
        <v>261</v>
      </c>
      <c r="J49" s="65">
        <f>'Drivstoff_bensin&amp;diesel'!H16</f>
        <v>1.0041365046535677</v>
      </c>
      <c r="K49" s="65">
        <f>'Drivstoff_bensin&amp;diesel'!H28</f>
        <v>1.0261780104712042</v>
      </c>
      <c r="L49" s="65">
        <f>'Drivstoff_bensin&amp;diesel'!H40</f>
        <v>1.0507462686567164</v>
      </c>
      <c r="M49" s="65">
        <f>'Drivstoff_bensin&amp;diesel'!H52</f>
        <v>1.0035523978685614</v>
      </c>
      <c r="N49" s="65">
        <f>'Drivstoff_bensin&amp;diesel'!H64</f>
        <v>1.0273224043715847</v>
      </c>
      <c r="O49" s="65">
        <f>'Drivstoff_bensin&amp;diesel'!H76</f>
        <v>0.93996062992125995</v>
      </c>
      <c r="P49" s="65">
        <f>'Drivstoff_bensin&amp;diesel'!H88</f>
        <v>1.0163532297628781</v>
      </c>
      <c r="Q49" s="65">
        <f>'Drivstoff_bensin&amp;diesel'!H100</f>
        <v>0.93989769820971869</v>
      </c>
      <c r="R49" s="65">
        <f>'Drivstoff_bensin&amp;diesel'!H112</f>
        <v>0.98496732026143785</v>
      </c>
      <c r="S49" s="65">
        <f>'Drivstoff_bensin&amp;diesel'!H124</f>
        <v>1.00312168609454</v>
      </c>
    </row>
    <row r="50" spans="8:23" x14ac:dyDescent="0.25">
      <c r="I50" s="134" t="s">
        <v>262</v>
      </c>
      <c r="J50" s="65">
        <f>'Drivstoff_bensin&amp;diesel'!H17</f>
        <v>0.98043254376931011</v>
      </c>
      <c r="K50" s="65">
        <f>'Drivstoff_bensin&amp;diesel'!H29</f>
        <v>1.0153061224489797</v>
      </c>
      <c r="L50" s="65">
        <f>'Drivstoff_bensin&amp;diesel'!H41</f>
        <v>0.95075757575757591</v>
      </c>
      <c r="M50" s="65">
        <f>'Drivstoff_bensin&amp;diesel'!H53</f>
        <v>0.93185840707964596</v>
      </c>
      <c r="N50" s="65">
        <f>'Drivstoff_bensin&amp;diesel'!H65</f>
        <v>0.97960992907801425</v>
      </c>
      <c r="O50" s="65">
        <f>'Drivstoff_bensin&amp;diesel'!H77</f>
        <v>1.0649214659685864</v>
      </c>
      <c r="P50" s="65">
        <f>'Drivstoff_bensin&amp;diesel'!H89</f>
        <v>0.99678197908286414</v>
      </c>
      <c r="Q50" s="65">
        <f>'Drivstoff_bensin&amp;diesel'!H101</f>
        <v>0.92040816326530617</v>
      </c>
      <c r="R50" s="65">
        <f>'Drivstoff_bensin&amp;diesel'!H113</f>
        <v>0.95819508958195099</v>
      </c>
      <c r="S50" s="65">
        <f>'Drivstoff_bensin&amp;diesel'!H125</f>
        <v>1.00312168609454</v>
      </c>
    </row>
    <row r="51" spans="8:23" x14ac:dyDescent="0.25">
      <c r="H51" s="116" t="s">
        <v>268</v>
      </c>
      <c r="I51" s="135" t="s">
        <v>297</v>
      </c>
      <c r="J51" s="115">
        <f>Drivstof_El!D5</f>
        <v>1</v>
      </c>
      <c r="K51" s="115">
        <f>Drivstof_El!D17</f>
        <v>1.1992263056092842</v>
      </c>
      <c r="L51" s="115">
        <f>Drivstof_El!D29</f>
        <v>1.0037537537537538</v>
      </c>
      <c r="M51" s="115">
        <f>Drivstof_El!D41</f>
        <v>1.0326842837273991</v>
      </c>
      <c r="N51" s="115">
        <f>Drivstof_El!D53</f>
        <v>1.0369576861274772</v>
      </c>
      <c r="O51" s="115">
        <f>Drivstof_El!D65</f>
        <v>0.89213349225268168</v>
      </c>
      <c r="P51" s="115">
        <f>Drivstof_El!D77</f>
        <v>1.3444108761329305</v>
      </c>
      <c r="Q51" s="115">
        <f>Drivstof_El!D89</f>
        <v>0.78655834564254057</v>
      </c>
      <c r="R51" s="115">
        <f>Drivstof_El!D101</f>
        <v>0.9004027828634199</v>
      </c>
      <c r="S51" s="115">
        <f>Drivstof_El!D113</f>
        <v>1.0067969413763806</v>
      </c>
      <c r="T51" s="111"/>
      <c r="U51" s="111"/>
      <c r="V51" s="111"/>
      <c r="W51" s="111"/>
    </row>
    <row r="52" spans="8:23" x14ac:dyDescent="0.25">
      <c r="I52" s="134" t="s">
        <v>252</v>
      </c>
      <c r="J52" s="65">
        <f>Drivstof_El!D6</f>
        <v>0.98373983739837401</v>
      </c>
      <c r="K52" s="65">
        <f>Drivstof_El!D18</f>
        <v>0.91209677419354829</v>
      </c>
      <c r="L52" s="65">
        <f>Drivstof_El!D30</f>
        <v>1.005983545250561</v>
      </c>
      <c r="M52" s="65">
        <f>Drivstof_El!D42</f>
        <v>1.0531986531986532</v>
      </c>
      <c r="N52" s="65">
        <f>Drivstof_El!D54</f>
        <v>0.93646694214876036</v>
      </c>
      <c r="O52" s="65">
        <f>Drivstof_El!D66</f>
        <v>0.87441549766199078</v>
      </c>
      <c r="P52" s="65">
        <f>Drivstof_El!D78</f>
        <v>1.0382022471910113</v>
      </c>
      <c r="Q52" s="65">
        <f>Drivstof_El!D90</f>
        <v>0.94460093896713615</v>
      </c>
      <c r="R52" s="65">
        <f>Drivstof_El!D102</f>
        <v>0.94184627897519313</v>
      </c>
      <c r="S52" s="65">
        <f>Drivstof_El!D114</f>
        <v>0.94810126582278476</v>
      </c>
    </row>
    <row r="53" spans="8:23" x14ac:dyDescent="0.25">
      <c r="I53" s="134" t="s">
        <v>253</v>
      </c>
      <c r="J53" s="65">
        <f>Drivstof_El!D7</f>
        <v>0.96235078053259859</v>
      </c>
      <c r="K53" s="65">
        <f>Drivstof_El!D19</f>
        <v>1.0229885057471264</v>
      </c>
      <c r="L53" s="65">
        <f>Drivstof_El!D31</f>
        <v>0.99330855018587361</v>
      </c>
      <c r="M53" s="65">
        <f>Drivstof_El!D43</f>
        <v>1.0466751918158568</v>
      </c>
      <c r="N53" s="65">
        <f>Drivstof_El!D55</f>
        <v>0.96028681742967448</v>
      </c>
      <c r="O53" s="65">
        <f>Drivstof_El!D67</f>
        <v>0.92742551566080977</v>
      </c>
      <c r="P53" s="65">
        <f>Drivstof_El!D79</f>
        <v>0.90205627705627689</v>
      </c>
      <c r="Q53" s="65">
        <f>Drivstof_El!D91</f>
        <v>1.025347912524851</v>
      </c>
      <c r="R53" s="65">
        <f>Drivstof_El!D103</f>
        <v>1.0582901554404145</v>
      </c>
      <c r="S53" s="65">
        <f>Drivstof_El!D115</f>
        <v>1.006516021343592</v>
      </c>
    </row>
    <row r="54" spans="8:23" x14ac:dyDescent="0.25">
      <c r="I54" s="134" t="s">
        <v>254</v>
      </c>
      <c r="J54" s="65">
        <f>Drivstof_El!D8</f>
        <v>0.984732824427481</v>
      </c>
      <c r="K54" s="65">
        <f>Drivstof_El!D20</f>
        <v>1.0025929127052722</v>
      </c>
      <c r="L54" s="65">
        <f>Drivstof_El!D32</f>
        <v>0.99251497005988021</v>
      </c>
      <c r="M54" s="65">
        <f>Drivstof_El!D44</f>
        <v>0.9639584605986562</v>
      </c>
      <c r="N54" s="65">
        <f>Drivstof_El!D56</f>
        <v>0.98219414129810456</v>
      </c>
      <c r="O54" s="65">
        <f>Drivstof_El!D68</f>
        <v>0.91680395387149916</v>
      </c>
      <c r="P54" s="65">
        <f>Drivstof_El!D80</f>
        <v>1.0113977204559088</v>
      </c>
      <c r="Q54" s="65">
        <f>Drivstof_El!D92</f>
        <v>1.1396025206010663</v>
      </c>
      <c r="R54" s="65">
        <f>Drivstof_El!D104</f>
        <v>1.0505915952672378</v>
      </c>
      <c r="S54" s="65">
        <f>Drivstof_El!D116</f>
        <v>1.006516021343592</v>
      </c>
    </row>
    <row r="55" spans="8:23" x14ac:dyDescent="0.25">
      <c r="I55" s="134" t="s">
        <v>255</v>
      </c>
      <c r="J55" s="65">
        <f>Drivstof_El!D9</f>
        <v>0.95930232558139528</v>
      </c>
      <c r="K55" s="65">
        <f>Drivstof_El!D21</f>
        <v>1.0034482758620691</v>
      </c>
      <c r="L55" s="65">
        <f>Drivstof_El!D33</f>
        <v>0.99396681749622939</v>
      </c>
      <c r="M55" s="65">
        <f>Drivstof_El!D45</f>
        <v>0.9575411913814954</v>
      </c>
      <c r="N55" s="65">
        <f>Drivstof_El!D57</f>
        <v>0.98187134502923978</v>
      </c>
      <c r="O55" s="65">
        <f>Drivstof_El!D69</f>
        <v>1.0242587601078168</v>
      </c>
      <c r="P55" s="65">
        <f>Drivstof_El!D81</f>
        <v>1.0456702253855279</v>
      </c>
      <c r="Q55" s="65">
        <f>Drivstof_El!D93</f>
        <v>0.95363675031901318</v>
      </c>
      <c r="R55" s="65">
        <f>Drivstof_El!D105</f>
        <v>0.97398058252427189</v>
      </c>
      <c r="S55" s="65">
        <f>Drivstof_El!D117</f>
        <v>1.006516021343592</v>
      </c>
    </row>
    <row r="56" spans="8:23" x14ac:dyDescent="0.25">
      <c r="I56" s="134" t="s">
        <v>256</v>
      </c>
      <c r="J56" s="65">
        <f>Drivstof_El!D10</f>
        <v>0.92222222222222217</v>
      </c>
      <c r="K56" s="65">
        <f>Drivstof_El!D22</f>
        <v>1.0283505154639174</v>
      </c>
      <c r="L56" s="65">
        <f>Drivstof_El!D34</f>
        <v>0.96358118361153255</v>
      </c>
      <c r="M56" s="65">
        <f>Drivstof_El!D46</f>
        <v>1.0986101919258768</v>
      </c>
      <c r="N56" s="65">
        <f>Drivstof_El!D58</f>
        <v>0.92316855270994636</v>
      </c>
      <c r="O56" s="65">
        <f>Drivstof_El!D70</f>
        <v>0.91666666666666663</v>
      </c>
      <c r="P56" s="65">
        <f>Drivstof_El!D82</f>
        <v>1</v>
      </c>
      <c r="Q56" s="65">
        <f>Drivstof_El!D94</f>
        <v>1.0093666369313115</v>
      </c>
      <c r="R56" s="65">
        <f>Drivstof_El!D106</f>
        <v>0.98046251993620415</v>
      </c>
      <c r="S56" s="65">
        <f>Drivstof_El!D118</f>
        <v>1.006516021343592</v>
      </c>
    </row>
    <row r="57" spans="8:23" x14ac:dyDescent="0.25">
      <c r="I57" s="134" t="s">
        <v>257</v>
      </c>
      <c r="J57" s="65">
        <f>Drivstof_El!D11</f>
        <v>0.94633077765607898</v>
      </c>
      <c r="K57" s="65">
        <f>Drivstof_El!D23</f>
        <v>1.0025062656641603</v>
      </c>
      <c r="L57" s="65">
        <f>Drivstof_El!D35</f>
        <v>1.0133858267716536</v>
      </c>
      <c r="M57" s="65">
        <f>Drivstof_El!D47</f>
        <v>1.0620481927710843</v>
      </c>
      <c r="N57" s="65">
        <f>Drivstof_El!D59</f>
        <v>1.0316129032258066</v>
      </c>
      <c r="O57" s="65">
        <f>Drivstof_El!D71</f>
        <v>0.99330143540669857</v>
      </c>
      <c r="P57" s="65">
        <f>Drivstof_El!D83</f>
        <v>1.0754395916052182</v>
      </c>
      <c r="Q57" s="65">
        <f>Drivstof_El!D95</f>
        <v>0.98895271763146264</v>
      </c>
      <c r="R57" s="65">
        <f>Drivstof_El!D107</f>
        <v>0.87108580723871487</v>
      </c>
      <c r="S57" s="65">
        <f>Drivstof_El!D119</f>
        <v>1.006516021343592</v>
      </c>
    </row>
    <row r="58" spans="8:23" x14ac:dyDescent="0.25">
      <c r="I58" s="134" t="s">
        <v>258</v>
      </c>
      <c r="J58" s="65">
        <f>Drivstof_El!D12</f>
        <v>1.0405092592592593</v>
      </c>
      <c r="K58" s="65">
        <f>Drivstof_El!D24</f>
        <v>0.98583333333333334</v>
      </c>
      <c r="L58" s="65">
        <f>Drivstof_El!D36</f>
        <v>1.0054390054390057</v>
      </c>
      <c r="M58" s="65">
        <f>Drivstof_El!D48</f>
        <v>1.0119115144639819</v>
      </c>
      <c r="N58" s="65">
        <f>Drivstof_El!D60</f>
        <v>1.0118824265165729</v>
      </c>
      <c r="O58" s="65">
        <f>Drivstof_El!D72</f>
        <v>1.0385356454720616</v>
      </c>
      <c r="P58" s="65">
        <f>Drivstof_El!D84</f>
        <v>1.125</v>
      </c>
      <c r="Q58" s="65">
        <f>Drivstof_El!D96</f>
        <v>1.1532618409294013</v>
      </c>
      <c r="R58" s="65">
        <f>Drivstof_El!D108</f>
        <v>0.89075630252100846</v>
      </c>
      <c r="S58" s="65">
        <f>Drivstof_El!D120</f>
        <v>1.006516021343592</v>
      </c>
    </row>
    <row r="59" spans="8:23" x14ac:dyDescent="0.25">
      <c r="I59" s="134" t="s">
        <v>259</v>
      </c>
      <c r="J59" s="65">
        <f>Drivstof_El!D13</f>
        <v>1.0355951056729698</v>
      </c>
      <c r="K59" s="65">
        <f>Drivstof_El!D25</f>
        <v>1.0101437024513948</v>
      </c>
      <c r="L59" s="65">
        <f>Drivstof_El!D37</f>
        <v>1.0425038639876352</v>
      </c>
      <c r="M59" s="65">
        <f>Drivstof_El!D49</f>
        <v>0.99775784753363228</v>
      </c>
      <c r="N59" s="65">
        <f>Drivstof_El!D61</f>
        <v>0.96847960444993808</v>
      </c>
      <c r="O59" s="65">
        <f>Drivstof_El!D73</f>
        <v>1.0909090909090908</v>
      </c>
      <c r="P59" s="65">
        <f>Drivstof_El!D85</f>
        <v>1.145335208626348</v>
      </c>
      <c r="Q59" s="65">
        <f>Drivstof_El!D97</f>
        <v>1.1046106160402944</v>
      </c>
      <c r="R59" s="65">
        <f>Drivstof_El!D109</f>
        <v>0.83857442348008382</v>
      </c>
      <c r="S59" s="65">
        <f>Drivstof_El!D121</f>
        <v>1.006516021343592</v>
      </c>
    </row>
    <row r="60" spans="8:23" x14ac:dyDescent="0.25">
      <c r="I60" s="134" t="s">
        <v>260</v>
      </c>
      <c r="J60" s="65">
        <f>Drivstof_El!D14</f>
        <v>1.0977443609022557</v>
      </c>
      <c r="K60" s="65">
        <f>Drivstof_El!D26</f>
        <v>1.0878661087866108</v>
      </c>
      <c r="L60" s="65">
        <f>Drivstof_El!D38</f>
        <v>0.97405485544848036</v>
      </c>
      <c r="M60" s="65">
        <f>Drivstof_El!D50</f>
        <v>0.96179775280898872</v>
      </c>
      <c r="N60" s="65">
        <f>Drivstof_El!D62</f>
        <v>1.05360561582642</v>
      </c>
      <c r="O60" s="65">
        <f>Drivstof_El!D74</f>
        <v>1.0654761904761905</v>
      </c>
      <c r="P60" s="65">
        <f>Drivstof_El!D86</f>
        <v>0.91895210806385585</v>
      </c>
      <c r="Q60" s="65">
        <f>Drivstof_El!D98</f>
        <v>0.98351455629603635</v>
      </c>
      <c r="R60" s="65">
        <f>Drivstof_El!D110</f>
        <v>1.184375</v>
      </c>
      <c r="S60" s="65">
        <f>Drivstof_El!D122</f>
        <v>1.006516021343592</v>
      </c>
    </row>
    <row r="61" spans="8:23" x14ac:dyDescent="0.25">
      <c r="I61" s="134" t="s">
        <v>261</v>
      </c>
      <c r="J61" s="65">
        <f>Drivstof_El!D15</f>
        <v>1.047945205479452</v>
      </c>
      <c r="K61" s="65">
        <f>Drivstof_El!D27</f>
        <v>1.0823076923076922</v>
      </c>
      <c r="L61" s="65">
        <f>Drivstof_El!D39</f>
        <v>1.0806697108066972</v>
      </c>
      <c r="M61" s="65">
        <f>Drivstof_El!D51</f>
        <v>1.0514018691588787</v>
      </c>
      <c r="N61" s="65">
        <f>Drivstof_El!D63</f>
        <v>1.0460327074500302</v>
      </c>
      <c r="O61" s="65">
        <f>Drivstof_El!D75</f>
        <v>0.90183559457302476</v>
      </c>
      <c r="P61" s="65">
        <f>Drivstof_El!D87</f>
        <v>1.1251670378619154</v>
      </c>
      <c r="Q61" s="65">
        <f>Drivstof_El!D99</f>
        <v>1.0153352353780314</v>
      </c>
      <c r="R61" s="65">
        <f>Drivstof_El!D111</f>
        <v>1.2469656992084432</v>
      </c>
      <c r="S61" s="65">
        <f>Drivstof_El!D123</f>
        <v>1.006516021343592</v>
      </c>
    </row>
    <row r="62" spans="8:23" x14ac:dyDescent="0.25">
      <c r="I62" s="134" t="s">
        <v>262</v>
      </c>
      <c r="J62" s="65">
        <f>Drivstof_El!D16</f>
        <v>0.9654528478057891</v>
      </c>
      <c r="K62" s="65">
        <f>Drivstof_El!D28</f>
        <v>0.94669509594882728</v>
      </c>
      <c r="L62" s="65">
        <f>Drivstof_El!D40</f>
        <v>1.0126760563380282</v>
      </c>
      <c r="M62" s="65">
        <f>Drivstof_El!D52</f>
        <v>1.0372222222222223</v>
      </c>
      <c r="N62" s="65">
        <f>Drivstof_El!D64</f>
        <v>0.97162709901563415</v>
      </c>
      <c r="O62" s="65">
        <f>Drivstof_El!D76</f>
        <v>1.1716814159292035</v>
      </c>
      <c r="P62" s="65">
        <f>Drivstof_El!D88</f>
        <v>1.0720506730007919</v>
      </c>
      <c r="Q62" s="65">
        <f>Drivstof_El!D100</f>
        <v>0.95925535651563065</v>
      </c>
      <c r="R62" s="65">
        <f>Drivstof_El!D112</f>
        <v>0.996191282268303</v>
      </c>
      <c r="S62" s="65">
        <f>Drivstof_El!D124</f>
        <v>1.006516021343592</v>
      </c>
    </row>
    <row r="63" spans="8:23" x14ac:dyDescent="0.25">
      <c r="H63" s="116" t="s">
        <v>269</v>
      </c>
      <c r="I63" s="135" t="s">
        <v>297</v>
      </c>
      <c r="J63" s="136">
        <f>'Reparasjon og vedlikehold'!D9</f>
        <v>1</v>
      </c>
      <c r="K63" s="136">
        <f>'Reparasjon og vedlikehold'!D21</f>
        <v>1.0049309664694279</v>
      </c>
      <c r="L63" s="136">
        <f>'Reparasjon og vedlikehold'!D33</f>
        <v>0.99807877041306448</v>
      </c>
      <c r="M63" s="136">
        <f>'Reparasjon og vedlikehold'!D45</f>
        <v>1.0094607379375591</v>
      </c>
      <c r="N63" s="136">
        <f>'Reparasjon og vedlikehold'!D57</f>
        <v>1.0055658627087198</v>
      </c>
      <c r="O63" s="136">
        <f>'Reparasjon og vedlikehold'!D69</f>
        <v>1.0026857654431514</v>
      </c>
      <c r="P63" s="136">
        <f>'Reparasjon og vedlikehold'!D81</f>
        <v>1.0008688097306691</v>
      </c>
      <c r="Q63" s="136">
        <f>'Reparasjon og vedlikehold'!D93</f>
        <v>1.0059021922428331</v>
      </c>
      <c r="R63" s="136">
        <f>'Reparasjon og vedlikehold'!D105</f>
        <v>1.009419152276295</v>
      </c>
      <c r="S63" s="136">
        <f>'Reparasjon og vedlikehold'!D117</f>
        <v>1.0102865540044086</v>
      </c>
      <c r="T63" s="111"/>
      <c r="U63" s="111"/>
      <c r="V63" s="111"/>
      <c r="W63" s="111"/>
    </row>
    <row r="64" spans="8:23" x14ac:dyDescent="0.25">
      <c r="I64" s="134" t="s">
        <v>252</v>
      </c>
      <c r="J64" s="65">
        <f>'Reparasjon og vedlikehold'!D10</f>
        <v>1.0010152284263958</v>
      </c>
      <c r="K64" s="65">
        <f>'Reparasjon og vedlikehold'!D22</f>
        <v>1.0029440628066733</v>
      </c>
      <c r="L64" s="65">
        <f>'Reparasjon og vedlikehold'!D34</f>
        <v>1.0067372473532241</v>
      </c>
      <c r="M64" s="65">
        <f>'Reparasjon og vedlikehold'!D46</f>
        <v>1</v>
      </c>
      <c r="N64" s="65">
        <f>'Reparasjon og vedlikehold'!D58</f>
        <v>1.0046125461254614</v>
      </c>
      <c r="O64" s="65">
        <f>'Reparasjon og vedlikehold'!D70</f>
        <v>0.99910714285714286</v>
      </c>
      <c r="P64" s="65">
        <f>'Reparasjon og vedlikehold'!D82</f>
        <v>0.99913194444444442</v>
      </c>
      <c r="Q64" s="65">
        <f>'Reparasjon og vedlikehold'!D94</f>
        <v>1.0067057837384743</v>
      </c>
      <c r="R64" s="65">
        <f>'Reparasjon og vedlikehold'!D106</f>
        <v>1.006220839813375</v>
      </c>
      <c r="S64" s="65">
        <f>'Reparasjon og vedlikehold'!D118</f>
        <v>1.0058181818181819</v>
      </c>
    </row>
    <row r="65" spans="8:23" x14ac:dyDescent="0.25">
      <c r="I65" s="134" t="s">
        <v>253</v>
      </c>
      <c r="J65" s="65">
        <f>'Reparasjon og vedlikehold'!D11</f>
        <v>1.004056795131846</v>
      </c>
      <c r="K65" s="65">
        <f>'Reparasjon og vedlikehold'!D23</f>
        <v>1.0048923679060666</v>
      </c>
      <c r="L65" s="65">
        <f>'Reparasjon og vedlikehold'!D35</f>
        <v>1.0019120458891013</v>
      </c>
      <c r="M65" s="65">
        <f>'Reparasjon og vedlikehold'!D47</f>
        <v>1.0046860356138707</v>
      </c>
      <c r="N65" s="65">
        <f>'Reparasjon og vedlikehold'!D59</f>
        <v>1.0073461891643709</v>
      </c>
      <c r="O65" s="65">
        <f>'Reparasjon og vedlikehold'!D71</f>
        <v>1.0026809651474531</v>
      </c>
      <c r="P65" s="65">
        <f>'Reparasjon og vedlikehold'!D83</f>
        <v>1.0060816681146829</v>
      </c>
      <c r="Q65" s="65">
        <f>'Reparasjon og vedlikehold'!D95</f>
        <v>1.0049958368026646</v>
      </c>
      <c r="R65" s="65">
        <f>'Reparasjon og vedlikehold'!D107</f>
        <v>1.0046367851622875</v>
      </c>
      <c r="S65" s="65">
        <f>'Reparasjon og vedlikehold'!D119</f>
        <v>1.0031183261196872</v>
      </c>
    </row>
    <row r="66" spans="8:23" x14ac:dyDescent="0.25">
      <c r="I66" s="134" t="s">
        <v>254</v>
      </c>
      <c r="J66" s="65">
        <f>'Reparasjon og vedlikehold'!D12</f>
        <v>1.002020202020202</v>
      </c>
      <c r="K66" s="65">
        <f>'Reparasjon og vedlikehold'!D24</f>
        <v>1.0009737098344693</v>
      </c>
      <c r="L66" s="65">
        <f>'Reparasjon og vedlikehold'!D36</f>
        <v>1</v>
      </c>
      <c r="M66" s="65">
        <f>'Reparasjon og vedlikehold'!D48</f>
        <v>0.99720149253731349</v>
      </c>
      <c r="N66" s="65">
        <f>'Reparasjon og vedlikehold'!D60</f>
        <v>1</v>
      </c>
      <c r="O66" s="65">
        <f>'Reparasjon og vedlikehold'!D72</f>
        <v>1.0044563279857397</v>
      </c>
      <c r="P66" s="65">
        <f>'Reparasjon og vedlikehold'!D84</f>
        <v>1.0155440414507773</v>
      </c>
      <c r="Q66" s="65">
        <f>'Reparasjon og vedlikehold'!D96</f>
        <v>1.0033140016570008</v>
      </c>
      <c r="R66" s="65">
        <f>'Reparasjon og vedlikehold'!D108</f>
        <v>1.0053846153846153</v>
      </c>
      <c r="S66" s="65">
        <f>'Reparasjon og vedlikehold'!D120</f>
        <v>1.0031183261196872</v>
      </c>
    </row>
    <row r="67" spans="8:23" x14ac:dyDescent="0.25">
      <c r="I67" s="134" t="s">
        <v>255</v>
      </c>
      <c r="J67" s="65">
        <f>'Reparasjon og vedlikehold'!D13</f>
        <v>1.003024193548387</v>
      </c>
      <c r="K67" s="65">
        <f>'Reparasjon og vedlikehold'!D25</f>
        <v>1</v>
      </c>
      <c r="L67" s="65">
        <f>'Reparasjon og vedlikehold'!D37</f>
        <v>1.0028625954198473</v>
      </c>
      <c r="M67" s="65">
        <f>'Reparasjon og vedlikehold'!D49</f>
        <v>1.0028063610851263</v>
      </c>
      <c r="N67" s="65">
        <f>'Reparasjon og vedlikehold'!D61</f>
        <v>1.0036463081130356</v>
      </c>
      <c r="O67" s="65">
        <f>'Reparasjon og vedlikehold'!D73</f>
        <v>1.0124223602484472</v>
      </c>
      <c r="P67" s="65">
        <f>'Reparasjon og vedlikehold'!D85</f>
        <v>0.99574829931972786</v>
      </c>
      <c r="Q67" s="65">
        <f>'Reparasjon og vedlikehold'!D97</f>
        <v>1.0041288191577209</v>
      </c>
      <c r="R67" s="65">
        <f>'Reparasjon og vedlikehold'!D109</f>
        <v>1.0122417750573836</v>
      </c>
      <c r="S67" s="65">
        <f>'Reparasjon og vedlikehold'!D121</f>
        <v>1.0031183261196872</v>
      </c>
    </row>
    <row r="68" spans="8:23" x14ac:dyDescent="0.25">
      <c r="I68" s="134" t="s">
        <v>256</v>
      </c>
      <c r="J68" s="65">
        <f>'Reparasjon og vedlikehold'!D14</f>
        <v>1.0040201005025127</v>
      </c>
      <c r="K68" s="65">
        <f>'Reparasjon og vedlikehold'!D26</f>
        <v>1.0009727626459144</v>
      </c>
      <c r="L68" s="65">
        <f>'Reparasjon og vedlikehold'!D38</f>
        <v>1.0019029495718363</v>
      </c>
      <c r="M68" s="65">
        <f>'Reparasjon og vedlikehold'!D50</f>
        <v>1.0018656716417911</v>
      </c>
      <c r="N68" s="65">
        <f>'Reparasjon og vedlikehold'!D62</f>
        <v>1.0009082652134424</v>
      </c>
      <c r="O68" s="65">
        <f>'Reparasjon og vedlikehold'!D74</f>
        <v>1.0035056967572304</v>
      </c>
      <c r="P68" s="65">
        <f>'Reparasjon og vedlikehold'!D86</f>
        <v>1.004269854824936</v>
      </c>
      <c r="Q68" s="65">
        <f>'Reparasjon og vedlikehold'!D98</f>
        <v>1.0057565789473684</v>
      </c>
      <c r="R68" s="65">
        <f>'Reparasjon og vedlikehold'!D110</f>
        <v>1.0060468631897201</v>
      </c>
      <c r="S68" s="65">
        <f>'Reparasjon og vedlikehold'!D122</f>
        <v>1.0031183261196872</v>
      </c>
    </row>
    <row r="69" spans="8:23" x14ac:dyDescent="0.25">
      <c r="I69" s="134" t="s">
        <v>257</v>
      </c>
      <c r="J69" s="65">
        <f>'Reparasjon og vedlikehold'!D15</f>
        <v>1.0040040040040039</v>
      </c>
      <c r="K69" s="65">
        <f>'Reparasjon og vedlikehold'!D27</f>
        <v>1.0029154518950436</v>
      </c>
      <c r="L69" s="65">
        <f>'Reparasjon og vedlikehold'!D39</f>
        <v>1.0018993352326686</v>
      </c>
      <c r="M69" s="65">
        <f>'Reparasjon og vedlikehold'!D51</f>
        <v>1.005586592178771</v>
      </c>
      <c r="N69" s="65">
        <f>'Reparasjon og vedlikehold'!D63</f>
        <v>1.0009074410163339</v>
      </c>
      <c r="O69" s="65">
        <f>'Reparasjon og vedlikehold'!D75</f>
        <v>0.99825327510917028</v>
      </c>
      <c r="P69" s="65">
        <f>'Reparasjon og vedlikehold'!D87</f>
        <v>1.0025510204081634</v>
      </c>
      <c r="Q69" s="65">
        <f>'Reparasjon og vedlikehold'!D99</f>
        <v>1.0057236304170074</v>
      </c>
      <c r="R69" s="65">
        <f>'Reparasjon og vedlikehold'!D111</f>
        <v>1.0060105184072128</v>
      </c>
      <c r="S69" s="65">
        <f>'Reparasjon og vedlikehold'!D123</f>
        <v>1.0031183261196872</v>
      </c>
      <c r="T69" s="65"/>
      <c r="U69" s="65"/>
      <c r="V69" s="65"/>
      <c r="W69" s="65"/>
    </row>
    <row r="70" spans="8:23" x14ac:dyDescent="0.25">
      <c r="I70" s="134" t="s">
        <v>258</v>
      </c>
      <c r="J70" s="65">
        <f>'Reparasjon og vedlikehold'!D16</f>
        <v>1.003988035892323</v>
      </c>
      <c r="K70" s="65">
        <f>'Reparasjon og vedlikehold'!D28</f>
        <v>1</v>
      </c>
      <c r="L70" s="65">
        <f>'Reparasjon og vedlikehold'!D40</f>
        <v>1.0018957345971564</v>
      </c>
      <c r="M70" s="65">
        <f>'Reparasjon og vedlikehold'!D52</f>
        <v>1</v>
      </c>
      <c r="N70" s="65">
        <f>'Reparasjon og vedlikehold'!D64</f>
        <v>1</v>
      </c>
      <c r="O70" s="65">
        <f>'Reparasjon og vedlikehold'!D76</f>
        <v>0.99912510936132992</v>
      </c>
      <c r="P70" s="65">
        <f>'Reparasjon og vedlikehold'!D88</f>
        <v>0.99830364715860898</v>
      </c>
      <c r="Q70" s="65">
        <f>'Reparasjon og vedlikehold'!D100</f>
        <v>1.0024390243902439</v>
      </c>
      <c r="R70" s="65">
        <f>'Reparasjon og vedlikehold'!D112</f>
        <v>1.0029873039581778</v>
      </c>
      <c r="S70" s="65">
        <f>'Reparasjon og vedlikehold'!D124</f>
        <v>1.0031183261196872</v>
      </c>
      <c r="T70" s="65"/>
      <c r="U70" s="65"/>
      <c r="V70" s="65"/>
      <c r="W70" s="65"/>
    </row>
    <row r="71" spans="8:23" x14ac:dyDescent="0.25">
      <c r="I71" s="134" t="s">
        <v>259</v>
      </c>
      <c r="J71" s="65">
        <f>'Reparasjon og vedlikehold'!D17</f>
        <v>0.99801390268123136</v>
      </c>
      <c r="K71" s="65">
        <f>'Reparasjon og vedlikehold'!D29</f>
        <v>1.0087209302325582</v>
      </c>
      <c r="L71" s="65">
        <f>'Reparasjon og vedlikehold'!D41</f>
        <v>1.0018921475875118</v>
      </c>
      <c r="M71" s="65">
        <f>'Reparasjon og vedlikehold'!D53</f>
        <v>1.0009259259259258</v>
      </c>
      <c r="N71" s="65">
        <f>'Reparasjon og vedlikehold'!D65</f>
        <v>1.0063463281958296</v>
      </c>
      <c r="O71" s="65">
        <f>'Reparasjon og vedlikehold'!D77</f>
        <v>1.0026269702276707</v>
      </c>
      <c r="P71" s="65">
        <f>'Reparasjon og vedlikehold'!D89</f>
        <v>1.0008496176720476</v>
      </c>
      <c r="Q71" s="65">
        <f>'Reparasjon og vedlikehold'!D101</f>
        <v>1.0064882400648825</v>
      </c>
      <c r="R71" s="65">
        <f>'Reparasjon og vedlikehold'!D113</f>
        <v>1.0067014147431124</v>
      </c>
      <c r="S71" s="65">
        <f>'Reparasjon og vedlikehold'!D125</f>
        <v>1.0031183261196872</v>
      </c>
      <c r="T71" s="65"/>
      <c r="U71" s="65"/>
      <c r="V71" s="65"/>
      <c r="W71" s="65"/>
    </row>
    <row r="72" spans="8:23" x14ac:dyDescent="0.25">
      <c r="I72" s="134" t="s">
        <v>260</v>
      </c>
      <c r="J72" s="65">
        <f>'Reparasjon og vedlikehold'!D18</f>
        <v>1.0059701492537312</v>
      </c>
      <c r="K72" s="65">
        <f>'Reparasjon og vedlikehold'!D30</f>
        <v>1.005763688760807</v>
      </c>
      <c r="L72" s="65">
        <f>'Reparasjon og vedlikehold'!D42</f>
        <v>0.99716713881019814</v>
      </c>
      <c r="M72" s="65">
        <f>'Reparasjon og vedlikehold'!D54</f>
        <v>0.99629972247918597</v>
      </c>
      <c r="N72" s="65">
        <f>'Reparasjon og vedlikehold'!D66</f>
        <v>1.0054054054054054</v>
      </c>
      <c r="O72" s="65">
        <f>'Reparasjon og vedlikehold'!D78</f>
        <v>1</v>
      </c>
      <c r="P72" s="65">
        <f>'Reparasjon og vedlikehold'!D90</f>
        <v>0.99915110356536507</v>
      </c>
      <c r="Q72" s="65">
        <f>'Reparasjon og vedlikehold'!D102</f>
        <v>1.0096696212731668</v>
      </c>
      <c r="R72" s="65">
        <f>'Reparasjon og vedlikehold'!D114</f>
        <v>1.0073964497041421</v>
      </c>
      <c r="S72" s="65">
        <f>'Reparasjon og vedlikehold'!D126</f>
        <v>1.0031183261196872</v>
      </c>
      <c r="T72" s="65"/>
      <c r="U72" s="65"/>
      <c r="V72" s="65"/>
      <c r="W72" s="65"/>
    </row>
    <row r="73" spans="8:23" x14ac:dyDescent="0.25">
      <c r="I73" s="134" t="s">
        <v>261</v>
      </c>
      <c r="J73" s="65">
        <f>'Reparasjon og vedlikehold'!D19</f>
        <v>1.0019782393669634</v>
      </c>
      <c r="K73" s="65">
        <f>'Reparasjon og vedlikehold'!D31</f>
        <v>0.99235912129894943</v>
      </c>
      <c r="L73" s="65">
        <f>'Reparasjon og vedlikehold'!D43</f>
        <v>1.0009469696969697</v>
      </c>
      <c r="M73" s="65">
        <f>'Reparasjon og vedlikehold'!D55</f>
        <v>0.99721448467966578</v>
      </c>
      <c r="N73" s="65">
        <f>'Reparasjon og vedlikehold'!D67</f>
        <v>1</v>
      </c>
      <c r="O73" s="65">
        <f>'Reparasjon og vedlikehold'!D79</f>
        <v>1.0017467248908296</v>
      </c>
      <c r="P73" s="65">
        <f>'Reparasjon og vedlikehold'!D91</f>
        <v>1.007646559048428</v>
      </c>
      <c r="Q73" s="65">
        <f>'Reparasjon og vedlikehold'!D103</f>
        <v>1.011173184357542</v>
      </c>
      <c r="R73" s="65">
        <f>'Reparasjon og vedlikehold'!D115</f>
        <v>0.99853157121879599</v>
      </c>
      <c r="S73" s="65">
        <f>'Reparasjon og vedlikehold'!D127</f>
        <v>1.0031183261196872</v>
      </c>
    </row>
    <row r="74" spans="8:23" x14ac:dyDescent="0.25">
      <c r="I74" s="134" t="s">
        <v>262</v>
      </c>
      <c r="J74" s="65">
        <f>'Reparasjon og vedlikehold'!D20</f>
        <v>1.0009871668311945</v>
      </c>
      <c r="K74" s="65">
        <f>'Reparasjon og vedlikehold'!D32</f>
        <v>1.0019249278152069</v>
      </c>
      <c r="L74" s="65">
        <f>'Reparasjon og vedlikehold'!D44</f>
        <v>1</v>
      </c>
      <c r="M74" s="65">
        <f>'Reparasjon og vedlikehold'!D56</f>
        <v>1.0037243947858472</v>
      </c>
      <c r="N74" s="65">
        <f>'Reparasjon og vedlikehold'!D68</f>
        <v>1.0008960573476704</v>
      </c>
      <c r="O74" s="65">
        <f>'Reparasjon og vedlikehold'!D80</f>
        <v>1.0034873583260679</v>
      </c>
      <c r="P74" s="65">
        <f>'Reparasjon og vedlikehold'!D92</f>
        <v>1</v>
      </c>
      <c r="Q74" s="65">
        <f>'Reparasjon og vedlikehold'!D104</f>
        <v>1.0055248618784531</v>
      </c>
      <c r="R74" s="65">
        <f>'Reparasjon og vedlikehold'!D116</f>
        <v>1.0007352941176471</v>
      </c>
      <c r="S74" s="65">
        <f>'Reparasjon og vedlikehold'!D128</f>
        <v>1.0031183261196872</v>
      </c>
    </row>
    <row r="75" spans="8:23" x14ac:dyDescent="0.25">
      <c r="H75" s="116" t="s">
        <v>270</v>
      </c>
      <c r="I75" s="135" t="s">
        <v>297</v>
      </c>
      <c r="J75" s="65">
        <f>Forsikring!D5</f>
        <v>1</v>
      </c>
      <c r="K75" s="136">
        <f>Forsikring!D17</f>
        <v>1</v>
      </c>
      <c r="L75" s="136">
        <f>Forsikring!D29</f>
        <v>1.0009990009990011</v>
      </c>
      <c r="M75" s="136">
        <f>Forsikring!D41</f>
        <v>1.0022742040285899</v>
      </c>
      <c r="N75" s="136">
        <f>Forsikring!D53</f>
        <v>1.0022392834293026</v>
      </c>
      <c r="O75" s="136">
        <f>Forsikring!D65</f>
        <v>1.0018587360594795</v>
      </c>
      <c r="P75" s="136">
        <f>Forsikring!D77</f>
        <v>1.0038450162673764</v>
      </c>
      <c r="Q75" s="136">
        <f>Forsikring!D89</f>
        <v>1.0025020850708923</v>
      </c>
      <c r="R75" s="136">
        <f>Forsikring!D101</f>
        <v>1.0026602819898909</v>
      </c>
      <c r="S75" s="136">
        <f>Forsikring!D113</f>
        <v>1.008320726172466</v>
      </c>
      <c r="T75" s="111"/>
      <c r="U75" s="111"/>
      <c r="V75" s="111"/>
      <c r="W75" s="111"/>
    </row>
    <row r="76" spans="8:23" x14ac:dyDescent="0.25">
      <c r="I76" t="s">
        <v>252</v>
      </c>
      <c r="J76" s="65">
        <f>Forsikring!D6</f>
        <v>1</v>
      </c>
      <c r="K76" s="65">
        <f>Forsikring!D18</f>
        <v>1</v>
      </c>
      <c r="L76" s="65">
        <f>Forsikring!D30</f>
        <v>1.0009990009990011</v>
      </c>
      <c r="M76" s="65">
        <f>Forsikring!D42</f>
        <v>1.0022742040285899</v>
      </c>
      <c r="N76" s="65">
        <f>Forsikring!D54</f>
        <v>1.0022392834293026</v>
      </c>
      <c r="O76" s="65">
        <f>Forsikring!D66</f>
        <v>1.0018587360594795</v>
      </c>
      <c r="P76" s="65">
        <f>Forsikring!D78</f>
        <v>1.0038450162673764</v>
      </c>
      <c r="Q76" s="65">
        <f>Forsikring!D90</f>
        <v>1.0025020850708923</v>
      </c>
      <c r="R76" s="65">
        <f>Forsikring!D102</f>
        <v>1.0026602819898909</v>
      </c>
      <c r="S76" s="65">
        <f>Forsikring!D114</f>
        <v>1</v>
      </c>
    </row>
    <row r="77" spans="8:23" x14ac:dyDescent="0.25">
      <c r="I77" t="s">
        <v>253</v>
      </c>
      <c r="J77" s="65">
        <f>Forsikring!D7</f>
        <v>1</v>
      </c>
      <c r="K77" s="65">
        <f>Forsikring!D19</f>
        <v>1</v>
      </c>
      <c r="L77" s="65">
        <f>Forsikring!D31</f>
        <v>1.0009990009990011</v>
      </c>
      <c r="M77" s="65">
        <f>Forsikring!D43</f>
        <v>1.0022742040285899</v>
      </c>
      <c r="N77" s="65">
        <f>Forsikring!D55</f>
        <v>1.0022392834293026</v>
      </c>
      <c r="O77" s="65">
        <f>Forsikring!D67</f>
        <v>1.0018587360594795</v>
      </c>
      <c r="P77" s="65">
        <f>Forsikring!D79</f>
        <v>1.0038450162673764</v>
      </c>
      <c r="Q77" s="65">
        <f>Forsikring!D91</f>
        <v>1.0025020850708923</v>
      </c>
      <c r="R77" s="65">
        <f>Forsikring!D103</f>
        <v>1.0026602819898909</v>
      </c>
      <c r="S77" s="65">
        <f>Forsikring!D115</f>
        <v>1.0026681085896956</v>
      </c>
    </row>
    <row r="78" spans="8:23" x14ac:dyDescent="0.25">
      <c r="I78" t="s">
        <v>254</v>
      </c>
      <c r="J78" s="65">
        <f>Forsikring!D8</f>
        <v>1.0010030090270812</v>
      </c>
      <c r="K78" s="65">
        <f>Forsikring!D20</f>
        <v>0.99966766367563975</v>
      </c>
      <c r="L78" s="65">
        <f>Forsikring!D32</f>
        <v>1.002324037184595</v>
      </c>
      <c r="M78" s="65">
        <f>Forsikring!D44</f>
        <v>1.0006453694740238</v>
      </c>
      <c r="N78" s="65">
        <f>Forsikring!D56</f>
        <v>1.0012710517953607</v>
      </c>
      <c r="O78" s="65">
        <f>Forsikring!D68</f>
        <v>1.0043130006161429</v>
      </c>
      <c r="P78" s="65">
        <f>Forsikring!D80</f>
        <v>1.0076023391812865</v>
      </c>
      <c r="Q78" s="65">
        <f>Forsikring!D92</f>
        <v>1.0055187637969094</v>
      </c>
      <c r="R78" s="65">
        <f>Forsikring!D104</f>
        <v>1.0065980469780946</v>
      </c>
      <c r="S78" s="65">
        <f>Forsikring!D116</f>
        <v>1.0026681085896956</v>
      </c>
    </row>
    <row r="79" spans="8:23" x14ac:dyDescent="0.25">
      <c r="I79" t="s">
        <v>255</v>
      </c>
      <c r="J79" s="65">
        <f>Forsikring!D9</f>
        <v>1.0010030090270812</v>
      </c>
      <c r="K79" s="65">
        <f>Forsikring!D21</f>
        <v>0.99966766367563975</v>
      </c>
      <c r="L79" s="65">
        <f>Forsikring!D33</f>
        <v>1.002324037184595</v>
      </c>
      <c r="M79" s="65">
        <f>Forsikring!D45</f>
        <v>1.0006453694740238</v>
      </c>
      <c r="N79" s="65">
        <f>Forsikring!D57</f>
        <v>1.0012710517953607</v>
      </c>
      <c r="O79" s="65">
        <f>Forsikring!D69</f>
        <v>1.0043130006161429</v>
      </c>
      <c r="P79" s="65">
        <f>Forsikring!D81</f>
        <v>1.0076023391812865</v>
      </c>
      <c r="Q79" s="65">
        <f>Forsikring!D93</f>
        <v>1.0055187637969094</v>
      </c>
      <c r="R79" s="65">
        <f>Forsikring!D105</f>
        <v>1.0065980469780946</v>
      </c>
      <c r="S79" s="65">
        <f>Forsikring!D117</f>
        <v>1.0026681085896956</v>
      </c>
    </row>
    <row r="80" spans="8:23" x14ac:dyDescent="0.25">
      <c r="I80" t="s">
        <v>256</v>
      </c>
      <c r="J80" s="65">
        <f>Forsikring!D10</f>
        <v>1.0010030090270812</v>
      </c>
      <c r="K80" s="65">
        <f>Forsikring!D22</f>
        <v>0.99966766367563975</v>
      </c>
      <c r="L80" s="65">
        <f>Forsikring!D34</f>
        <v>1.002324037184595</v>
      </c>
      <c r="M80" s="65">
        <f>Forsikring!D46</f>
        <v>1.0006453694740238</v>
      </c>
      <c r="N80" s="65">
        <f>Forsikring!D58</f>
        <v>1.0012710517953607</v>
      </c>
      <c r="O80" s="65">
        <f>Forsikring!D70</f>
        <v>1.0043130006161429</v>
      </c>
      <c r="P80" s="65">
        <f>Forsikring!D82</f>
        <v>1.0076023391812865</v>
      </c>
      <c r="Q80" s="65">
        <f>Forsikring!D94</f>
        <v>1.0055187637969094</v>
      </c>
      <c r="R80" s="65">
        <f>Forsikring!D106</f>
        <v>1.0065980469780946</v>
      </c>
      <c r="S80" s="65">
        <f>Forsikring!D118</f>
        <v>1.0026681085896956</v>
      </c>
    </row>
    <row r="81" spans="8:23" x14ac:dyDescent="0.25">
      <c r="I81" t="s">
        <v>257</v>
      </c>
      <c r="J81" s="65">
        <f>Forsikring!D11</f>
        <v>1</v>
      </c>
      <c r="K81" s="65">
        <f>Forsikring!D23</f>
        <v>1.0003326679973386</v>
      </c>
      <c r="L81" s="65">
        <f>Forsikring!D35</f>
        <v>1.0026376524892846</v>
      </c>
      <c r="M81" s="65">
        <f>Forsikring!D47</f>
        <v>1.0003220611916264</v>
      </c>
      <c r="N81" s="65">
        <f>Forsikring!D59</f>
        <v>1.0028490028490029</v>
      </c>
      <c r="O81" s="65">
        <f>Forsikring!D71</f>
        <v>1.0039537712895377</v>
      </c>
      <c r="P81" s="65">
        <f>Forsikring!D83</f>
        <v>1.0040022870211549</v>
      </c>
      <c r="Q81" s="65">
        <f>Forsikring!D95</f>
        <v>1.003800217155266</v>
      </c>
      <c r="R81" s="65">
        <f>Forsikring!D107</f>
        <v>1.0046583850931676</v>
      </c>
      <c r="S81" s="65">
        <f>Forsikring!D119</f>
        <v>1.0026681085896956</v>
      </c>
    </row>
    <row r="82" spans="8:23" x14ac:dyDescent="0.25">
      <c r="I82" t="s">
        <v>258</v>
      </c>
      <c r="J82" s="65">
        <f>Forsikring!D12</f>
        <v>1</v>
      </c>
      <c r="K82" s="65">
        <f>Forsikring!D24</f>
        <v>1.0003326679973386</v>
      </c>
      <c r="L82" s="65">
        <f>Forsikring!D36</f>
        <v>1.0026376524892846</v>
      </c>
      <c r="M82" s="65">
        <f>Forsikring!D48</f>
        <v>1.0003220611916264</v>
      </c>
      <c r="N82" s="65">
        <f>Forsikring!D60</f>
        <v>1.0028490028490029</v>
      </c>
      <c r="O82" s="65">
        <f>Forsikring!D72</f>
        <v>1.0039537712895377</v>
      </c>
      <c r="P82" s="65">
        <f>Forsikring!D84</f>
        <v>1.0040022870211549</v>
      </c>
      <c r="Q82" s="65">
        <f>Forsikring!D96</f>
        <v>1.003800217155266</v>
      </c>
      <c r="R82" s="65">
        <f>Forsikring!D108</f>
        <v>1.0046583850931676</v>
      </c>
      <c r="S82" s="65">
        <f>Forsikring!D120</f>
        <v>1.0026681085896956</v>
      </c>
    </row>
    <row r="83" spans="8:23" x14ac:dyDescent="0.25">
      <c r="I83" t="s">
        <v>259</v>
      </c>
      <c r="J83" s="65">
        <f>Forsikring!D13</f>
        <v>1</v>
      </c>
      <c r="K83" s="65">
        <f>Forsikring!D25</f>
        <v>1.0003326679973386</v>
      </c>
      <c r="L83" s="65">
        <f>Forsikring!D37</f>
        <v>1.0026376524892846</v>
      </c>
      <c r="M83" s="65">
        <f>Forsikring!D49</f>
        <v>1.0003220611916264</v>
      </c>
      <c r="N83" s="65">
        <f>Forsikring!D61</f>
        <v>1.0028490028490029</v>
      </c>
      <c r="O83" s="65">
        <f>Forsikring!D73</f>
        <v>1.0039537712895377</v>
      </c>
      <c r="P83" s="65">
        <f>Forsikring!D85</f>
        <v>1.0040022870211549</v>
      </c>
      <c r="Q83" s="65">
        <f>Forsikring!D97</f>
        <v>1.003800217155266</v>
      </c>
      <c r="R83" s="65">
        <f>Forsikring!D109</f>
        <v>1.0046583850931676</v>
      </c>
      <c r="S83" s="65">
        <f>Forsikring!D121</f>
        <v>1.0026681085896956</v>
      </c>
    </row>
    <row r="84" spans="8:23" x14ac:dyDescent="0.25">
      <c r="I84" t="s">
        <v>260</v>
      </c>
      <c r="J84" s="65">
        <f>Forsikring!D14</f>
        <v>1.0009999999999999</v>
      </c>
      <c r="K84" s="65">
        <f>Forsikring!D26</f>
        <v>0.9993353273512795</v>
      </c>
      <c r="L84" s="65">
        <f>Forsikring!D38</f>
        <v>1.0022898266274125</v>
      </c>
      <c r="M84" s="65">
        <f>Forsikring!D50</f>
        <v>1.001930501930502</v>
      </c>
      <c r="N84" s="65">
        <f>Forsikring!D62</f>
        <v>1.0043942247332078</v>
      </c>
      <c r="O84" s="65">
        <f>Forsikring!D74</f>
        <v>1.0054102795311091</v>
      </c>
      <c r="P84" s="65">
        <f>Forsikring!D86</f>
        <v>1.0053672316384181</v>
      </c>
      <c r="Q84" s="65">
        <f>Forsikring!D98</f>
        <v>1.0029522275899088</v>
      </c>
      <c r="R84" s="65">
        <f>Forsikring!D110</f>
        <v>1.0040837161817253</v>
      </c>
      <c r="S84" s="65">
        <f>Forsikring!D122</f>
        <v>1.0026681085896956</v>
      </c>
    </row>
    <row r="85" spans="8:23" x14ac:dyDescent="0.25">
      <c r="I85" t="s">
        <v>261</v>
      </c>
      <c r="J85" s="65">
        <f>Forsikring!D15</f>
        <v>1.0009999999999999</v>
      </c>
      <c r="K85" s="65">
        <f>Forsikring!D27</f>
        <v>0.9993353273512795</v>
      </c>
      <c r="L85" s="65">
        <f>Forsikring!D39</f>
        <v>1.0022898266274125</v>
      </c>
      <c r="M85" s="65">
        <f>Forsikring!D51</f>
        <v>1.001930501930502</v>
      </c>
      <c r="N85" s="65">
        <f>Forsikring!D63</f>
        <v>1.0043942247332078</v>
      </c>
      <c r="O85" s="65">
        <f>Forsikring!D75</f>
        <v>1.0054102795311091</v>
      </c>
      <c r="P85" s="65">
        <f>Forsikring!D87</f>
        <v>1.0053672316384181</v>
      </c>
      <c r="Q85" s="65">
        <f>Forsikring!D99</f>
        <v>1.0029522275899088</v>
      </c>
      <c r="R85" s="65">
        <f>Forsikring!D111</f>
        <v>1.0040837161817253</v>
      </c>
      <c r="S85" s="65">
        <f>Forsikring!D123</f>
        <v>1.0026681085896956</v>
      </c>
    </row>
    <row r="86" spans="8:23" x14ac:dyDescent="0.25">
      <c r="I86" t="s">
        <v>262</v>
      </c>
      <c r="J86" s="65">
        <f>Forsikring!D16</f>
        <v>1.0009999999999999</v>
      </c>
      <c r="K86" s="65">
        <f>Forsikring!D28</f>
        <v>0.9993353273512795</v>
      </c>
      <c r="L86" s="65">
        <f>Forsikring!D40</f>
        <v>1.0022898266274125</v>
      </c>
      <c r="M86" s="65">
        <f>Forsikring!D52</f>
        <v>1.001930501930502</v>
      </c>
      <c r="N86" s="65">
        <f>Forsikring!D64</f>
        <v>1.0043942247332078</v>
      </c>
      <c r="O86" s="65">
        <f>Forsikring!D76</f>
        <v>1.0054102795311091</v>
      </c>
      <c r="P86" s="65">
        <f>Forsikring!D88</f>
        <v>1.0053672316384181</v>
      </c>
      <c r="Q86" s="65">
        <f>Forsikring!D100</f>
        <v>1.0029522275899088</v>
      </c>
      <c r="R86" s="65">
        <f>Forsikring!D112</f>
        <v>1.0040837161817253</v>
      </c>
      <c r="S86" s="65">
        <f>Forsikring!D124</f>
        <v>1.0026681085896956</v>
      </c>
    </row>
    <row r="87" spans="8:23" x14ac:dyDescent="0.25">
      <c r="H87" s="116" t="s">
        <v>271</v>
      </c>
      <c r="I87" s="135" t="s">
        <v>297</v>
      </c>
      <c r="J87" s="136">
        <f>Administrasjon!D5</f>
        <v>1</v>
      </c>
      <c r="K87" s="136">
        <f>Administrasjon!D17</f>
        <v>1.0059464816650148</v>
      </c>
      <c r="L87" s="136">
        <f>Administrasjon!D29</f>
        <v>0.99904214559386961</v>
      </c>
      <c r="M87" s="136">
        <f>Administrasjon!D41</f>
        <v>0.99905749293119706</v>
      </c>
      <c r="N87" s="136">
        <f>Administrasjon!D53</f>
        <v>0.99544626593806917</v>
      </c>
      <c r="O87" s="136">
        <f>Administrasjon!D65</f>
        <v>1</v>
      </c>
      <c r="P87" s="136">
        <f>Administrasjon!D77</f>
        <v>1.0106288751107173</v>
      </c>
      <c r="Q87" s="136">
        <f>Administrasjon!D89</f>
        <v>0.99074852817493686</v>
      </c>
      <c r="R87" s="136">
        <f>Administrasjon!D101</f>
        <v>1.0015885623510723</v>
      </c>
      <c r="S87" s="136">
        <f>Administrasjon!D113</f>
        <v>1.0007581501137224</v>
      </c>
      <c r="T87" s="111"/>
      <c r="U87" s="111"/>
      <c r="V87" s="111"/>
      <c r="W87" s="111"/>
    </row>
    <row r="88" spans="8:23" x14ac:dyDescent="0.25">
      <c r="I88" t="s">
        <v>252</v>
      </c>
      <c r="J88" s="65">
        <f>Administrasjon!D6</f>
        <v>1.0030425963488845</v>
      </c>
      <c r="K88" s="65">
        <f>Administrasjon!D18</f>
        <v>1.005911330049261</v>
      </c>
      <c r="L88" s="65">
        <f>Administrasjon!D30</f>
        <v>1.0038350910834133</v>
      </c>
      <c r="M88" s="65">
        <f>Administrasjon!D42</f>
        <v>1.0094339622641511</v>
      </c>
      <c r="N88" s="65">
        <f>Administrasjon!D54</f>
        <v>1.0082342177493138</v>
      </c>
      <c r="O88" s="65">
        <f>Administrasjon!D66</f>
        <v>0.99910152740341429</v>
      </c>
      <c r="P88" s="65">
        <f>Administrasjon!D78</f>
        <v>1.0070113935144611</v>
      </c>
      <c r="Q88" s="65">
        <f>Administrasjon!D90</f>
        <v>1.0110356536502547</v>
      </c>
      <c r="R88" s="65">
        <f>Administrasjon!D102</f>
        <v>1.0039651070578905</v>
      </c>
      <c r="S88" s="65">
        <f>Administrasjon!D114</f>
        <v>1.0022727272727274</v>
      </c>
    </row>
    <row r="89" spans="8:23" x14ac:dyDescent="0.25">
      <c r="I89" t="s">
        <v>253</v>
      </c>
      <c r="J89" s="65">
        <f>Administrasjon!D7</f>
        <v>1.0030333670374114</v>
      </c>
      <c r="K89" s="65">
        <f>Administrasjon!D19</f>
        <v>1.0039177277179236</v>
      </c>
      <c r="L89" s="65">
        <f>Administrasjon!D31</f>
        <v>1.002865329512894</v>
      </c>
      <c r="M89" s="65">
        <f>Administrasjon!D43</f>
        <v>1.002803738317757</v>
      </c>
      <c r="N89" s="65">
        <f>Administrasjon!D55</f>
        <v>1.001814882032668</v>
      </c>
      <c r="O89" s="65">
        <f>Administrasjon!D67</f>
        <v>1</v>
      </c>
      <c r="P89" s="65">
        <f>Administrasjon!D79</f>
        <v>0.99738903394255862</v>
      </c>
      <c r="Q89" s="65">
        <f>Administrasjon!D91</f>
        <v>1.0058774139378674</v>
      </c>
      <c r="R89" s="65">
        <f>Administrasjon!D103</f>
        <v>1.0078988941548184</v>
      </c>
      <c r="S89" s="65">
        <f>Administrasjon!D115</f>
        <v>1.0027008959984789</v>
      </c>
    </row>
    <row r="90" spans="8:23" x14ac:dyDescent="0.25">
      <c r="I90" t="s">
        <v>254</v>
      </c>
      <c r="J90" s="65">
        <f>Administrasjon!D8</f>
        <v>1.004032258064516</v>
      </c>
      <c r="K90" s="65">
        <f>Administrasjon!D20</f>
        <v>1.0039024390243902</v>
      </c>
      <c r="L90" s="65">
        <f>Administrasjon!D32</f>
        <v>1.0019047619047619</v>
      </c>
      <c r="M90" s="65">
        <f>Administrasjon!D44</f>
        <v>1.0037278657968314</v>
      </c>
      <c r="N90" s="65">
        <f>Administrasjon!D56</f>
        <v>1.0036231884057971</v>
      </c>
      <c r="O90" s="65">
        <f>Administrasjon!D68</f>
        <v>1.0044964028776979</v>
      </c>
      <c r="P90" s="65">
        <f>Administrasjon!D80</f>
        <v>1.0034904013961605</v>
      </c>
      <c r="Q90" s="65">
        <f>Administrasjon!D92</f>
        <v>1.011686143572621</v>
      </c>
      <c r="R90" s="65">
        <f>Administrasjon!D104</f>
        <v>1.0109717868338559</v>
      </c>
      <c r="S90" s="65">
        <f>Administrasjon!D116</f>
        <v>1.0027008959984789</v>
      </c>
    </row>
    <row r="91" spans="8:23" x14ac:dyDescent="0.25">
      <c r="I91" t="s">
        <v>255</v>
      </c>
      <c r="J91" s="65">
        <f>Administrasjon!D9</f>
        <v>1.0020080321285141</v>
      </c>
      <c r="K91" s="65">
        <f>Administrasjon!D21</f>
        <v>1.0029154518950436</v>
      </c>
      <c r="L91" s="65">
        <f>Administrasjon!D33</f>
        <v>1.0019011406844107</v>
      </c>
      <c r="M91" s="65">
        <f>Administrasjon!D45</f>
        <v>1.000928505106778</v>
      </c>
      <c r="N91" s="65">
        <f>Administrasjon!D57</f>
        <v>0.99729241877256325</v>
      </c>
      <c r="O91" s="65">
        <f>Administrasjon!D69</f>
        <v>1.0017905102954343</v>
      </c>
      <c r="P91" s="65">
        <f>Administrasjon!D81</f>
        <v>0.99913043478260877</v>
      </c>
      <c r="Q91" s="65">
        <f>Administrasjon!D93</f>
        <v>1.0024752475247525</v>
      </c>
      <c r="R91" s="65">
        <f>Administrasjon!D105</f>
        <v>1.0046511627906975</v>
      </c>
      <c r="S91" s="65">
        <f>Administrasjon!D117</f>
        <v>1.0027008959984789</v>
      </c>
    </row>
    <row r="92" spans="8:23" x14ac:dyDescent="0.25">
      <c r="I92" t="s">
        <v>256</v>
      </c>
      <c r="J92" s="65">
        <f>Administrasjon!D10</f>
        <v>1.003006012024048</v>
      </c>
      <c r="K92" s="65">
        <f>Administrasjon!D22</f>
        <v>1.0058139534883721</v>
      </c>
      <c r="L92" s="65">
        <f>Administrasjon!D34</f>
        <v>1.0037950664136621</v>
      </c>
      <c r="M92" s="65">
        <f>Administrasjon!D46</f>
        <v>1.0064935064935066</v>
      </c>
      <c r="N92" s="65">
        <f>Administrasjon!D58</f>
        <v>1.0009049773755656</v>
      </c>
      <c r="O92" s="65">
        <f>Administrasjon!D70</f>
        <v>1.0017873100983019</v>
      </c>
      <c r="P92" s="65">
        <f>Administrasjon!D82</f>
        <v>1.0034812880765882</v>
      </c>
      <c r="Q92" s="65">
        <f>Administrasjon!D94</f>
        <v>1.0090534979423869</v>
      </c>
      <c r="R92" s="65">
        <f>Administrasjon!D106</f>
        <v>1.0061728395061729</v>
      </c>
      <c r="S92" s="65">
        <f>Administrasjon!D118</f>
        <v>1.0027008959984789</v>
      </c>
    </row>
    <row r="93" spans="8:23" x14ac:dyDescent="0.25">
      <c r="I93" t="s">
        <v>257</v>
      </c>
      <c r="J93" s="65">
        <f>Administrasjon!D11</f>
        <v>1</v>
      </c>
      <c r="K93" s="65">
        <f>Administrasjon!D23</f>
        <v>1.0067437379576107</v>
      </c>
      <c r="L93" s="65">
        <f>Administrasjon!D35</f>
        <v>1.0028355387523629</v>
      </c>
      <c r="M93" s="65">
        <f>Administrasjon!D47</f>
        <v>1.0073732718894008</v>
      </c>
      <c r="N93" s="65">
        <f>Administrasjon!D59</f>
        <v>1.007233273056058</v>
      </c>
      <c r="O93" s="65">
        <f>Administrasjon!D71</f>
        <v>1.0071364852809992</v>
      </c>
      <c r="P93" s="65">
        <f>Administrasjon!D83</f>
        <v>1.0086730268863833</v>
      </c>
      <c r="Q93" s="65">
        <f>Administrasjon!D95</f>
        <v>1.0130505709624797</v>
      </c>
      <c r="R93" s="65">
        <f>Administrasjon!D107</f>
        <v>1.0038343558282208</v>
      </c>
      <c r="S93" s="65">
        <f>Administrasjon!D119</f>
        <v>1.0027008959984789</v>
      </c>
    </row>
    <row r="94" spans="8:23" x14ac:dyDescent="0.25">
      <c r="I94" t="s">
        <v>258</v>
      </c>
      <c r="J94" s="65">
        <f>Administrasjon!D12</f>
        <v>0.99800199800199807</v>
      </c>
      <c r="K94" s="65">
        <f>Administrasjon!D24</f>
        <v>0.99425837320574173</v>
      </c>
      <c r="L94" s="65">
        <f>Administrasjon!D36</f>
        <v>0.99245994344957589</v>
      </c>
      <c r="M94" s="65">
        <f>Administrasjon!D48</f>
        <v>0.99634034766697177</v>
      </c>
      <c r="N94" s="65">
        <f>Administrasjon!D60</f>
        <v>0.99281867145421898</v>
      </c>
      <c r="O94" s="65">
        <f>Administrasjon!D72</f>
        <v>0.99645704162976079</v>
      </c>
      <c r="P94" s="65">
        <f>Administrasjon!D84</f>
        <v>1</v>
      </c>
      <c r="Q94" s="65">
        <f>Administrasjon!D96</f>
        <v>0.99758454106280192</v>
      </c>
      <c r="R94" s="65">
        <f>Administrasjon!D108</f>
        <v>0.99236058059587473</v>
      </c>
      <c r="S94" s="65">
        <f>Administrasjon!D120</f>
        <v>1.0027008959984789</v>
      </c>
    </row>
    <row r="95" spans="8:23" x14ac:dyDescent="0.25">
      <c r="I95" t="s">
        <v>259</v>
      </c>
      <c r="J95" s="65">
        <f>Administrasjon!D13</f>
        <v>1.007007007007007</v>
      </c>
      <c r="K95" s="65">
        <f>Administrasjon!D25</f>
        <v>1.0028873917228103</v>
      </c>
      <c r="L95" s="65">
        <f>Administrasjon!D37</f>
        <v>1.0056980056980058</v>
      </c>
      <c r="M95" s="65">
        <f>Administrasjon!D49</f>
        <v>1.0055096418732783</v>
      </c>
      <c r="N95" s="65">
        <f>Administrasjon!D61</f>
        <v>1.0045207956600362</v>
      </c>
      <c r="O95" s="65">
        <f>Administrasjon!D73</f>
        <v>1.0035555555555555</v>
      </c>
      <c r="P95" s="65">
        <f>Administrasjon!D85</f>
        <v>1.0103181427343078</v>
      </c>
      <c r="Q95" s="65">
        <f>Administrasjon!D97</f>
        <v>1.0137207425343018</v>
      </c>
      <c r="R95" s="65">
        <f>Administrasjon!D109</f>
        <v>0.99923017705927641</v>
      </c>
      <c r="S95" s="65">
        <f>Administrasjon!D121</f>
        <v>1.0027008959984789</v>
      </c>
      <c r="T95" s="65"/>
      <c r="U95" s="65"/>
      <c r="V95" s="65"/>
      <c r="W95" s="65"/>
    </row>
    <row r="96" spans="8:23" x14ac:dyDescent="0.25">
      <c r="I96" t="s">
        <v>260</v>
      </c>
      <c r="J96" s="65">
        <f>Administrasjon!D14</f>
        <v>1.0039761431411531</v>
      </c>
      <c r="K96" s="65">
        <f>Administrasjon!D26</f>
        <v>1.0047984644913628</v>
      </c>
      <c r="L96" s="65">
        <f>Administrasjon!D38</f>
        <v>1.0009442870632672</v>
      </c>
      <c r="M96" s="65">
        <f>Administrasjon!D50</f>
        <v>0.99817351598173509</v>
      </c>
      <c r="N96" s="65">
        <f>Administrasjon!D62</f>
        <v>1.0018001800180019</v>
      </c>
      <c r="O96" s="65">
        <f>Administrasjon!D74</f>
        <v>1.0026572187776794</v>
      </c>
      <c r="P96" s="65">
        <f>Administrasjon!D86</f>
        <v>0.99744680851063827</v>
      </c>
      <c r="Q96" s="65">
        <f>Administrasjon!D98</f>
        <v>1.0031847133757963</v>
      </c>
      <c r="R96" s="65">
        <f>Administrasjon!D110</f>
        <v>1.0100154083204929</v>
      </c>
      <c r="S96" s="65">
        <f>Administrasjon!D122</f>
        <v>1.0027008959984789</v>
      </c>
      <c r="T96" s="65"/>
      <c r="U96" s="65"/>
      <c r="V96" s="65"/>
      <c r="W96" s="65"/>
    </row>
    <row r="97" spans="8:23" x14ac:dyDescent="0.25">
      <c r="I97" t="s">
        <v>261</v>
      </c>
      <c r="J97" s="65">
        <f>Administrasjon!D15</f>
        <v>1.002970297029703</v>
      </c>
      <c r="K97" s="65">
        <f>Administrasjon!D27</f>
        <v>1.0019102196752627</v>
      </c>
      <c r="L97" s="65">
        <f>Administrasjon!D39</f>
        <v>1.0009433962264151</v>
      </c>
      <c r="M97" s="65">
        <f>Administrasjon!D51</f>
        <v>1.0045745654162854</v>
      </c>
      <c r="N97" s="65">
        <f>Administrasjon!D63</f>
        <v>1.0026954177897573</v>
      </c>
      <c r="O97" s="65">
        <f>Administrasjon!D75</f>
        <v>0.99293286219081278</v>
      </c>
      <c r="P97" s="65">
        <f>Administrasjon!D87</f>
        <v>1.007679180887372</v>
      </c>
      <c r="Q97" s="65">
        <f>Administrasjon!D99</f>
        <v>0.99841269841269842</v>
      </c>
      <c r="R97" s="65">
        <f>Administrasjon!D111</f>
        <v>1.0053394355453853</v>
      </c>
      <c r="S97" s="65">
        <f>Administrasjon!D123</f>
        <v>1.0027008959984789</v>
      </c>
    </row>
    <row r="98" spans="8:23" x14ac:dyDescent="0.25">
      <c r="I98" t="s">
        <v>262</v>
      </c>
      <c r="J98" s="65">
        <f>Administrasjon!D16</f>
        <v>0.99605133267522217</v>
      </c>
      <c r="K98" s="65">
        <f>Administrasjon!D28</f>
        <v>0.99523355576739747</v>
      </c>
      <c r="L98" s="65">
        <f>Administrasjon!D40</f>
        <v>1</v>
      </c>
      <c r="M98" s="65">
        <f>Administrasjon!D52</f>
        <v>1</v>
      </c>
      <c r="N98" s="65">
        <f>Administrasjon!D64</f>
        <v>0.99731182795698925</v>
      </c>
      <c r="O98" s="65">
        <f>Administrasjon!D76</f>
        <v>1.0044483985765125</v>
      </c>
      <c r="P98" s="65">
        <f>Administrasjon!D88</f>
        <v>1.0067739204064354</v>
      </c>
      <c r="Q98" s="65">
        <f>Administrasjon!D100</f>
        <v>1.0007949125596185</v>
      </c>
      <c r="R98" s="65">
        <f>Administrasjon!D112</f>
        <v>1.0007587253414263</v>
      </c>
      <c r="S98" s="65">
        <f>Administrasjon!D124</f>
        <v>1.0027008959984789</v>
      </c>
    </row>
    <row r="99" spans="8:23" ht="15.75" thickBot="1" x14ac:dyDescent="0.3">
      <c r="H99" s="74"/>
      <c r="I99" s="75"/>
      <c r="J99" s="77">
        <v>2015</v>
      </c>
      <c r="K99" s="77">
        <v>2016</v>
      </c>
      <c r="L99" s="77">
        <v>2017</v>
      </c>
      <c r="M99" s="77">
        <v>2018</v>
      </c>
      <c r="N99" s="77">
        <v>2019</v>
      </c>
      <c r="O99" s="77">
        <v>2020</v>
      </c>
      <c r="P99" s="77">
        <v>2021</v>
      </c>
      <c r="Q99" s="77">
        <v>2022</v>
      </c>
      <c r="R99" s="77">
        <v>2023</v>
      </c>
      <c r="S99" s="77">
        <v>2024</v>
      </c>
      <c r="T99" s="77">
        <v>2025</v>
      </c>
      <c r="U99" s="77">
        <v>2026</v>
      </c>
      <c r="V99" s="77">
        <v>2027</v>
      </c>
      <c r="W99" s="77">
        <v>2028</v>
      </c>
    </row>
    <row r="100" spans="8:23" x14ac:dyDescent="0.25">
      <c r="H100" s="116" t="s">
        <v>272</v>
      </c>
      <c r="I100" s="135" t="s">
        <v>297</v>
      </c>
      <c r="J100" s="136">
        <f>(J3*$B$5)+(J15*$B$6)+(J27*$B$7)+(J63*$B$8)+(J75*$B$9)+(J87*$B$10)</f>
        <v>1.0000000000000007</v>
      </c>
      <c r="K100" s="136">
        <f t="shared" ref="K100:S100" si="0">(K3*$B$5)+(K15*$B$6)+(K27*$B$7)+(K63*$B$8)+(K75*$B$9)+(K87*$B$10)</f>
        <v>1.0034991474308712</v>
      </c>
      <c r="L100" s="136">
        <f t="shared" si="0"/>
        <v>1.0076787414390764</v>
      </c>
      <c r="M100" s="136">
        <f t="shared" si="0"/>
        <v>1.0084646586220827</v>
      </c>
      <c r="N100" s="136">
        <f t="shared" si="0"/>
        <v>1.0000345924438152</v>
      </c>
      <c r="O100" s="136">
        <f t="shared" si="0"/>
        <v>1.0041154182238032</v>
      </c>
      <c r="P100" s="136">
        <f t="shared" si="0"/>
        <v>1.0090285459284942</v>
      </c>
      <c r="Q100" s="136">
        <f t="shared" si="0"/>
        <v>1.0038080812214505</v>
      </c>
      <c r="R100" s="136">
        <f>(R3*$B$5)+(R15*$B$6)+(R27*$B$7)+(R63*$B$8)+(R75*$B$9)+(R87*$B$10)</f>
        <v>1.0127552056480098</v>
      </c>
      <c r="S100" s="136">
        <f t="shared" si="0"/>
        <v>0.99771250084480378</v>
      </c>
    </row>
    <row r="101" spans="8:23" x14ac:dyDescent="0.25">
      <c r="I101" t="s">
        <v>252</v>
      </c>
      <c r="J101" s="65">
        <f>(J4*$B$5)+(J16*$B$6)+(J28*$B$7)+(J64*$B$8)+(J76*$B$9)+(J88*$B$10)</f>
        <v>0.99877758874222744</v>
      </c>
      <c r="K101" s="65">
        <f t="shared" ref="K101:S101" si="1">(K4*$B$5)+(K16*$B$6)+(K28*$B$7)+(K64*$B$8)+(K76*$B$9)+(K88*$B$10)</f>
        <v>0.99832668507878131</v>
      </c>
      <c r="L101" s="65">
        <f t="shared" si="1"/>
        <v>1.0027948587076372</v>
      </c>
      <c r="M101" s="65">
        <f t="shared" si="1"/>
        <v>1.0033512013893744</v>
      </c>
      <c r="N101" s="65">
        <f t="shared" si="1"/>
        <v>1.0044172378591181</v>
      </c>
      <c r="O101" s="65">
        <f t="shared" si="1"/>
        <v>0.99912170124003685</v>
      </c>
      <c r="P101" s="65">
        <f t="shared" si="1"/>
        <v>1.0037884606057528</v>
      </c>
      <c r="Q101" s="65">
        <f t="shared" si="1"/>
        <v>1.0095888874360379</v>
      </c>
      <c r="R101" s="65">
        <f t="shared" si="1"/>
        <v>0.99947127114742518</v>
      </c>
      <c r="S101" s="65">
        <f t="shared" si="1"/>
        <v>1.0103263141072369</v>
      </c>
    </row>
    <row r="102" spans="8:23" x14ac:dyDescent="0.25">
      <c r="I102" t="s">
        <v>253</v>
      </c>
      <c r="J102" s="65">
        <f t="shared" ref="J102:R102" si="2">(J5*$B$5)+(J17*$B$6)+(J29*$B$7)+(J65*$B$8)+(J77*$B$9)+(J89*$B$10)</f>
        <v>1.0029301984013637</v>
      </c>
      <c r="K102" s="65">
        <f t="shared" si="2"/>
        <v>1.0085246481503742</v>
      </c>
      <c r="L102" s="65">
        <f t="shared" si="2"/>
        <v>1.0011915727686977</v>
      </c>
      <c r="M102" s="65">
        <f t="shared" si="2"/>
        <v>1.0003644152357085</v>
      </c>
      <c r="N102" s="65">
        <f t="shared" si="2"/>
        <v>1.0027700514310114</v>
      </c>
      <c r="O102" s="65">
        <f t="shared" si="2"/>
        <v>0.99974149633088127</v>
      </c>
      <c r="P102" s="65">
        <f t="shared" si="2"/>
        <v>1.0008836259363412</v>
      </c>
      <c r="Q102" s="65">
        <f t="shared" si="2"/>
        <v>1.0195155714964057</v>
      </c>
      <c r="R102" s="65">
        <f t="shared" si="2"/>
        <v>1.0063228426539224</v>
      </c>
      <c r="S102" s="65">
        <f>(S5*$B$5)+(S17*$B$6)+(S29*$B$7)+(S65*$B$8)+(S77*$B$9)+(S89*$B$10)</f>
        <v>1.0027443713741264</v>
      </c>
    </row>
    <row r="103" spans="8:23" x14ac:dyDescent="0.25">
      <c r="I103" t="s">
        <v>254</v>
      </c>
      <c r="J103" s="65">
        <f t="shared" ref="J103:S103" si="3">(J6*$B$5)+(J18*$B$6)+(J30*$B$7)+(J66*$B$8)+(J78*$B$9)+(J90*$B$10)</f>
        <v>1.002840108601593</v>
      </c>
      <c r="K103" s="65">
        <f t="shared" si="3"/>
        <v>0.99834042567598968</v>
      </c>
      <c r="L103" s="65">
        <f t="shared" si="3"/>
        <v>0.99919542132282468</v>
      </c>
      <c r="M103" s="65">
        <f t="shared" si="3"/>
        <v>1.0029435376707223</v>
      </c>
      <c r="N103" s="65">
        <f t="shared" si="3"/>
        <v>1.0032299844771271</v>
      </c>
      <c r="O103" s="65">
        <f t="shared" si="3"/>
        <v>1.000951825884576</v>
      </c>
      <c r="P103" s="65">
        <f t="shared" si="3"/>
        <v>1.0068643563171336</v>
      </c>
      <c r="Q103" s="65">
        <f t="shared" si="3"/>
        <v>1.0023230226898439</v>
      </c>
      <c r="R103" s="65">
        <f t="shared" si="3"/>
        <v>1.0019223222549369</v>
      </c>
      <c r="S103" s="65">
        <f t="shared" si="3"/>
        <v>1.0027443713741264</v>
      </c>
    </row>
    <row r="104" spans="8:23" x14ac:dyDescent="0.25">
      <c r="I104" t="s">
        <v>255</v>
      </c>
      <c r="J104" s="65">
        <f t="shared" ref="J104:S104" si="4">(J7*$B$5)+(J19*$B$6)+(J31*$B$7)+(J67*$B$8)+(J79*$B$9)+(J91*$B$10)</f>
        <v>0.99776505785473113</v>
      </c>
      <c r="K104" s="65">
        <f t="shared" si="4"/>
        <v>0.99966353626695548</v>
      </c>
      <c r="L104" s="65">
        <f t="shared" si="4"/>
        <v>1.0023512727336226</v>
      </c>
      <c r="M104" s="65">
        <f t="shared" si="4"/>
        <v>1.0060534777990293</v>
      </c>
      <c r="N104" s="65">
        <f t="shared" si="4"/>
        <v>1.0049593744856151</v>
      </c>
      <c r="O104" s="65">
        <f t="shared" si="4"/>
        <v>1.0041481937892203</v>
      </c>
      <c r="P104" s="65">
        <f t="shared" si="4"/>
        <v>1.0033548488493027</v>
      </c>
      <c r="Q104" s="65">
        <f t="shared" si="4"/>
        <v>1.0089469703142404</v>
      </c>
      <c r="R104" s="65">
        <f t="shared" si="4"/>
        <v>1.0015341013764645</v>
      </c>
      <c r="S104" s="65">
        <f t="shared" si="4"/>
        <v>1.0027443713741264</v>
      </c>
    </row>
    <row r="105" spans="8:23" x14ac:dyDescent="0.25">
      <c r="I105" t="s">
        <v>256</v>
      </c>
      <c r="J105" s="65">
        <f t="shared" ref="J105:S105" si="5">(J8*$B$5)+(J20*$B$6)+(J32*$B$7)+(J68*$B$8)+(J80*$B$9)+(J92*$B$10)</f>
        <v>1.0050162440362469</v>
      </c>
      <c r="K105" s="65">
        <f t="shared" si="5"/>
        <v>1.0063453377418603</v>
      </c>
      <c r="L105" s="65">
        <f t="shared" si="5"/>
        <v>1.0036143802565947</v>
      </c>
      <c r="M105" s="65">
        <f t="shared" si="5"/>
        <v>1.0014444901484427</v>
      </c>
      <c r="N105" s="65">
        <f t="shared" si="5"/>
        <v>1.0031536738680191</v>
      </c>
      <c r="O105" s="65">
        <f t="shared" si="5"/>
        <v>1.0046363124402309</v>
      </c>
      <c r="P105" s="65">
        <f t="shared" si="5"/>
        <v>1.0051804791715864</v>
      </c>
      <c r="Q105" s="65">
        <f t="shared" si="5"/>
        <v>1.0136997474664324</v>
      </c>
      <c r="R105" s="65">
        <f t="shared" si="5"/>
        <v>1.0043403040892347</v>
      </c>
      <c r="S105" s="65">
        <f t="shared" si="5"/>
        <v>1.0027443713741264</v>
      </c>
    </row>
    <row r="106" spans="8:23" x14ac:dyDescent="0.25">
      <c r="I106" t="s">
        <v>257</v>
      </c>
      <c r="J106" s="65">
        <f t="shared" ref="J106:S106" si="6">(J9*$B$5)+(J21*$B$6)+(J33*$B$7)+(J69*$B$8)+(J81*$B$9)+(J93*$B$10)</f>
        <v>1.0009953425009894</v>
      </c>
      <c r="K106" s="65">
        <f t="shared" si="6"/>
        <v>1.0019736712647453</v>
      </c>
      <c r="L106" s="65">
        <f t="shared" si="6"/>
        <v>0.99963270430882611</v>
      </c>
      <c r="M106" s="65">
        <f t="shared" si="6"/>
        <v>1.0017560380510753</v>
      </c>
      <c r="N106" s="65">
        <f t="shared" si="6"/>
        <v>1.0019239863074567</v>
      </c>
      <c r="O106" s="65">
        <f t="shared" si="6"/>
        <v>1.0048541819674877</v>
      </c>
      <c r="P106" s="65">
        <f t="shared" si="6"/>
        <v>1.0055998621287774</v>
      </c>
      <c r="Q106" s="65">
        <f t="shared" si="6"/>
        <v>1.0038036146730793</v>
      </c>
      <c r="R106" s="65">
        <f t="shared" si="6"/>
        <v>1.0013176769538541</v>
      </c>
      <c r="S106" s="65">
        <f t="shared" si="6"/>
        <v>1.0027443713741264</v>
      </c>
    </row>
    <row r="107" spans="8:23" x14ac:dyDescent="0.25">
      <c r="I107" t="s">
        <v>258</v>
      </c>
      <c r="J107" s="65">
        <f t="shared" ref="J107:S107" si="7">(J10*$B$5)+(J22*$B$6)+(J34*$B$7)+(J70*$B$8)+(J82*$B$9)+(J94*$B$10)</f>
        <v>0.99645430603243113</v>
      </c>
      <c r="K107" s="65">
        <f t="shared" si="7"/>
        <v>0.99647761267781876</v>
      </c>
      <c r="L107" s="65">
        <f t="shared" si="7"/>
        <v>0.99940588144160536</v>
      </c>
      <c r="M107" s="65">
        <f t="shared" si="7"/>
        <v>0.99904027738027001</v>
      </c>
      <c r="N107" s="65">
        <f t="shared" si="7"/>
        <v>0.99734776684762849</v>
      </c>
      <c r="O107" s="65">
        <f t="shared" si="7"/>
        <v>0.99634890525461073</v>
      </c>
      <c r="P107" s="65">
        <f t="shared" si="7"/>
        <v>0.99822556514207683</v>
      </c>
      <c r="Q107" s="65">
        <f t="shared" si="7"/>
        <v>0.99064191671452673</v>
      </c>
      <c r="R107" s="65">
        <f t="shared" si="7"/>
        <v>1.0026730451410872</v>
      </c>
      <c r="S107" s="65">
        <f t="shared" si="7"/>
        <v>1.0027443713741264</v>
      </c>
    </row>
    <row r="108" spans="8:23" x14ac:dyDescent="0.25">
      <c r="I108" t="s">
        <v>259</v>
      </c>
      <c r="J108" s="65">
        <f t="shared" ref="J108:S108" si="8">(J11*$B$5)+(J23*$B$6)+(J35*$B$7)+(J71*$B$8)+(J83*$B$9)+(J95*$B$10)</f>
        <v>1.0028313990433146</v>
      </c>
      <c r="K108" s="65">
        <f t="shared" si="8"/>
        <v>1.0010073186129498</v>
      </c>
      <c r="L108" s="65">
        <f t="shared" si="8"/>
        <v>1.0012334415835233</v>
      </c>
      <c r="M108" s="65">
        <f t="shared" si="8"/>
        <v>1.0007347835424953</v>
      </c>
      <c r="N108" s="65">
        <f t="shared" si="8"/>
        <v>1.000189102179313</v>
      </c>
      <c r="O108" s="65">
        <f t="shared" si="8"/>
        <v>0.9960729895899556</v>
      </c>
      <c r="P108" s="65">
        <f t="shared" si="8"/>
        <v>1.0004407020954293</v>
      </c>
      <c r="Q108" s="65">
        <f t="shared" si="8"/>
        <v>1.0047367936059413</v>
      </c>
      <c r="R108" s="65">
        <f t="shared" si="8"/>
        <v>1.0024051693351212</v>
      </c>
      <c r="S108" s="65">
        <f t="shared" si="8"/>
        <v>1.0027443713741264</v>
      </c>
    </row>
    <row r="109" spans="8:23" x14ac:dyDescent="0.25">
      <c r="I109" t="s">
        <v>260</v>
      </c>
      <c r="J109" s="65">
        <f t="shared" ref="J109:S109" si="9">(J12*$B$5)+(J24*$B$6)+(J36*$B$7)+(J72*$B$8)+(J84*$B$9)+(J96*$B$10)</f>
        <v>1.0019655340840763</v>
      </c>
      <c r="K109" s="65">
        <f t="shared" si="9"/>
        <v>1.0026976209147966</v>
      </c>
      <c r="L109" s="65">
        <f t="shared" si="9"/>
        <v>0.99736807254946713</v>
      </c>
      <c r="M109" s="65">
        <f t="shared" si="9"/>
        <v>1.0032937143122029</v>
      </c>
      <c r="N109" s="65">
        <f t="shared" si="9"/>
        <v>1.0011280937428324</v>
      </c>
      <c r="O109" s="65">
        <f t="shared" si="9"/>
        <v>1.0022461226016663</v>
      </c>
      <c r="P109" s="65">
        <f t="shared" si="9"/>
        <v>1.0059331264967768</v>
      </c>
      <c r="Q109" s="65">
        <f t="shared" si="9"/>
        <v>1.0103798455600408</v>
      </c>
      <c r="R109" s="65">
        <f t="shared" si="9"/>
        <v>1.0275002173439847</v>
      </c>
      <c r="S109" s="65">
        <f t="shared" si="9"/>
        <v>1.0027443713741264</v>
      </c>
    </row>
    <row r="110" spans="8:23" x14ac:dyDescent="0.25">
      <c r="I110" t="s">
        <v>261</v>
      </c>
      <c r="J110" s="65">
        <f t="shared" ref="J110:S110" si="10">(J13*$B$5)+(J25*$B$6)+(J37*$B$7)+(J73*$B$8)+(J85*$B$9)+(J97*$B$10)</f>
        <v>1.0011169566584253</v>
      </c>
      <c r="K110" s="65">
        <f t="shared" si="10"/>
        <v>1.0047980862926165</v>
      </c>
      <c r="L110" s="65">
        <f t="shared" si="10"/>
        <v>1.0100691054803612</v>
      </c>
      <c r="M110" s="65">
        <f t="shared" si="10"/>
        <v>1.005428738327141</v>
      </c>
      <c r="N110" s="65">
        <f t="shared" si="10"/>
        <v>1.0033624872678393</v>
      </c>
      <c r="O110" s="65">
        <f t="shared" si="10"/>
        <v>0.99753754973837172</v>
      </c>
      <c r="P110" s="65">
        <f t="shared" si="10"/>
        <v>1.0067565209190132</v>
      </c>
      <c r="Q110" s="65">
        <f t="shared" si="10"/>
        <v>1.0032463390663235</v>
      </c>
      <c r="R110" s="65">
        <f t="shared" si="10"/>
        <v>1.0003778629087328</v>
      </c>
      <c r="S110" s="65">
        <f t="shared" si="10"/>
        <v>1.0027443713741264</v>
      </c>
    </row>
    <row r="111" spans="8:23" x14ac:dyDescent="0.25">
      <c r="I111" t="s">
        <v>262</v>
      </c>
      <c r="J111" s="65">
        <f t="shared" ref="J111:S111" si="11">(J14*$B$5)+(J26*$B$6)+(J38*$B$7)+(J74*$B$8)+(J86*$B$9)+(J98*$B$10)</f>
        <v>0.99873479792687891</v>
      </c>
      <c r="K111" s="65">
        <f t="shared" si="11"/>
        <v>1.0030362230969854</v>
      </c>
      <c r="L111" s="65">
        <f t="shared" si="11"/>
        <v>0.99848032938200926</v>
      </c>
      <c r="M111" s="65">
        <f t="shared" si="11"/>
        <v>0.99827933831321736</v>
      </c>
      <c r="N111" s="65">
        <f t="shared" si="11"/>
        <v>0.99874747569122024</v>
      </c>
      <c r="O111" s="65">
        <f t="shared" si="11"/>
        <v>1.0085053960065491</v>
      </c>
      <c r="P111" s="65">
        <f t="shared" si="11"/>
        <v>1.0035223489662763</v>
      </c>
      <c r="Q111" s="65">
        <f t="shared" si="11"/>
        <v>0.99780890097941</v>
      </c>
      <c r="R111" s="65">
        <f t="shared" si="11"/>
        <v>0.99790607900250694</v>
      </c>
      <c r="S111" s="65">
        <f t="shared" si="11"/>
        <v>1.0027443713741264</v>
      </c>
    </row>
    <row r="112" spans="8:23" x14ac:dyDescent="0.25">
      <c r="H112" s="116" t="s">
        <v>278</v>
      </c>
      <c r="I112" s="135" t="s">
        <v>297</v>
      </c>
      <c r="J112" s="136">
        <f t="shared" ref="J112:S112" si="12">(J3*$C$5)+(J15*$C$6)+(J39*$C$7)+(J63*$C$8)+(J75*$C$9)+(J87*$C$10)</f>
        <v>0.99999999999999989</v>
      </c>
      <c r="K112" s="136">
        <f t="shared" si="12"/>
        <v>1.0043186783830742</v>
      </c>
      <c r="L112" s="136">
        <f t="shared" si="12"/>
        <v>1.0069305539477245</v>
      </c>
      <c r="M112" s="136">
        <f t="shared" si="12"/>
        <v>1.0066705102299189</v>
      </c>
      <c r="N112" s="136">
        <f t="shared" si="12"/>
        <v>1.0010424475110526</v>
      </c>
      <c r="O112" s="136">
        <f t="shared" si="12"/>
        <v>1.0023363203292304</v>
      </c>
      <c r="P112" s="136">
        <f t="shared" si="12"/>
        <v>1.0081517849414301</v>
      </c>
      <c r="Q112" s="136">
        <f t="shared" si="12"/>
        <v>1.0031409013730019</v>
      </c>
      <c r="R112" s="136">
        <f t="shared" si="12"/>
        <v>1.0119937312688343</v>
      </c>
      <c r="S112" s="136">
        <f t="shared" si="12"/>
        <v>0.99827566796357603</v>
      </c>
      <c r="T112" s="111"/>
      <c r="U112" s="111"/>
      <c r="V112" s="111"/>
      <c r="W112" s="111"/>
    </row>
    <row r="113" spans="8:23" x14ac:dyDescent="0.25">
      <c r="I113" t="s">
        <v>252</v>
      </c>
      <c r="J113" s="65">
        <f t="shared" ref="J113:S113" si="13">(J4*$C$5)+(J16*$C$6)+(J40*$C$7)+(J64*$C$8)+(J76*$C$9)+(J88*$C$10)</f>
        <v>0.99949027423944936</v>
      </c>
      <c r="K113" s="65">
        <f t="shared" si="13"/>
        <v>1.000757945961037</v>
      </c>
      <c r="L113" s="65">
        <f t="shared" si="13"/>
        <v>1.0027923810421973</v>
      </c>
      <c r="M113" s="65">
        <f t="shared" si="13"/>
        <v>1.0041272521399565</v>
      </c>
      <c r="N113" s="65">
        <f t="shared" si="13"/>
        <v>1.0035015566575689</v>
      </c>
      <c r="O113" s="65">
        <f t="shared" si="13"/>
        <v>1.0003298437444084</v>
      </c>
      <c r="P113" s="65">
        <f t="shared" si="13"/>
        <v>1.0040746459222065</v>
      </c>
      <c r="Q113" s="65">
        <f t="shared" si="13"/>
        <v>1.0096356782625668</v>
      </c>
      <c r="R113" s="65">
        <f t="shared" si="13"/>
        <v>1.0041775516392577</v>
      </c>
      <c r="S113" s="65">
        <f t="shared" si="13"/>
        <v>1.0086764511639978</v>
      </c>
    </row>
    <row r="114" spans="8:23" x14ac:dyDescent="0.25">
      <c r="I114" t="s">
        <v>253</v>
      </c>
      <c r="J114" s="65">
        <f t="shared" ref="J114:S114" si="14">(J5*$C$5)+(J17*$C$6)+(J41*$C$7)+(J65*$C$8)+(J77*$C$9)+(J89*$C$10)</f>
        <v>1.003035989321686</v>
      </c>
      <c r="K114" s="65">
        <f t="shared" si="14"/>
        <v>1.0050569751960694</v>
      </c>
      <c r="L114" s="65">
        <f t="shared" si="14"/>
        <v>1.0016177967531039</v>
      </c>
      <c r="M114" s="65">
        <f t="shared" si="14"/>
        <v>1.0006780949638834</v>
      </c>
      <c r="N114" s="65">
        <f t="shared" si="14"/>
        <v>1.0028418115739692</v>
      </c>
      <c r="O114" s="65">
        <f t="shared" si="14"/>
        <v>1.0001525037482546</v>
      </c>
      <c r="P114" s="65">
        <f t="shared" si="14"/>
        <v>1.0016032948022007</v>
      </c>
      <c r="Q114" s="65">
        <f t="shared" si="14"/>
        <v>1.0144003563823611</v>
      </c>
      <c r="R114" s="65">
        <f t="shared" si="14"/>
        <v>1.0078818883338319</v>
      </c>
      <c r="S114" s="65">
        <f t="shared" si="14"/>
        <v>1.0026861005485397</v>
      </c>
    </row>
    <row r="115" spans="8:23" x14ac:dyDescent="0.25">
      <c r="I115" t="s">
        <v>254</v>
      </c>
      <c r="J115" s="65">
        <f t="shared" ref="J115:S115" si="15">(J6*$C$5)+(J18*$C$6)+(J42*$C$7)+(J66*$C$8)+(J78*$C$9)+(J90*$C$10)</f>
        <v>1.0034385958932361</v>
      </c>
      <c r="K115" s="65">
        <f t="shared" si="15"/>
        <v>1.0017326963687025</v>
      </c>
      <c r="L115" s="65">
        <f t="shared" si="15"/>
        <v>1.0006573308208173</v>
      </c>
      <c r="M115" s="65">
        <f t="shared" si="15"/>
        <v>1.0033074546493899</v>
      </c>
      <c r="N115" s="65">
        <f t="shared" si="15"/>
        <v>1.0067177494689588</v>
      </c>
      <c r="O115" s="65">
        <f t="shared" si="15"/>
        <v>0.99753139398617519</v>
      </c>
      <c r="P115" s="65">
        <f t="shared" si="15"/>
        <v>1.0062141243294676</v>
      </c>
      <c r="Q115" s="65">
        <f t="shared" si="15"/>
        <v>1.0028367886530201</v>
      </c>
      <c r="R115" s="65">
        <f t="shared" si="15"/>
        <v>1.0051513429438721</v>
      </c>
      <c r="S115" s="65">
        <f t="shared" si="15"/>
        <v>1.0026861005485397</v>
      </c>
    </row>
    <row r="116" spans="8:23" x14ac:dyDescent="0.25">
      <c r="I116" t="s">
        <v>255</v>
      </c>
      <c r="J116" s="65">
        <f t="shared" ref="J116:S116" si="16">(J7*$C$5)+(J19*$C$6)+(J43*$C$7)+(J67*$C$8)+(J79*$C$9)+(J91*$C$10)</f>
        <v>0.99998215631507548</v>
      </c>
      <c r="K116" s="65">
        <f t="shared" si="16"/>
        <v>1.0012139864580938</v>
      </c>
      <c r="L116" s="65">
        <f t="shared" si="16"/>
        <v>1.0020325234386727</v>
      </c>
      <c r="M116" s="65">
        <f t="shared" si="16"/>
        <v>1.005219294214605</v>
      </c>
      <c r="N116" s="65">
        <f t="shared" si="16"/>
        <v>1.0044655125827515</v>
      </c>
      <c r="O116" s="65">
        <f t="shared" si="16"/>
        <v>1.0067910716484858</v>
      </c>
      <c r="P116" s="65">
        <f t="shared" si="16"/>
        <v>1.003638551876064</v>
      </c>
      <c r="Q116" s="65">
        <f t="shared" si="16"/>
        <v>1.0088013845384334</v>
      </c>
      <c r="R116" s="65">
        <f t="shared" si="16"/>
        <v>1.0031948237590389</v>
      </c>
      <c r="S116" s="65">
        <f t="shared" si="16"/>
        <v>1.0026861005485397</v>
      </c>
    </row>
    <row r="117" spans="8:23" x14ac:dyDescent="0.25">
      <c r="I117" t="s">
        <v>256</v>
      </c>
      <c r="J117" s="65">
        <f t="shared" ref="J117:S117" si="17">(J8*$C$5)+(J20*$C$6)+(J44*$C$7)+(J68*$C$8)+(J80*$C$9)+(J92*$C$10)</f>
        <v>1.0048882988804635</v>
      </c>
      <c r="K117" s="65">
        <f t="shared" si="17"/>
        <v>1.0039189875790715</v>
      </c>
      <c r="L117" s="65">
        <f t="shared" si="17"/>
        <v>1.0035990007788433</v>
      </c>
      <c r="M117" s="65">
        <f t="shared" si="17"/>
        <v>1.0018777426241097</v>
      </c>
      <c r="N117" s="65">
        <f t="shared" si="17"/>
        <v>1.0034543566991738</v>
      </c>
      <c r="O117" s="65">
        <f t="shared" si="17"/>
        <v>1.0066650752345652</v>
      </c>
      <c r="P117" s="65">
        <f t="shared" si="17"/>
        <v>1.0049702701890155</v>
      </c>
      <c r="Q117" s="65">
        <f t="shared" si="17"/>
        <v>1.0185698275028443</v>
      </c>
      <c r="R117" s="65">
        <f t="shared" si="17"/>
        <v>1.0051295134614282</v>
      </c>
      <c r="S117" s="65">
        <f t="shared" si="17"/>
        <v>1.0026861005485397</v>
      </c>
    </row>
    <row r="118" spans="8:23" x14ac:dyDescent="0.25">
      <c r="I118" t="s">
        <v>257</v>
      </c>
      <c r="J118" s="65">
        <f t="shared" ref="J118:S118" si="18">(J9*$C$5)+(J21*$C$6)+(J45*$C$7)+(J69*$C$8)+(J81*$C$9)+(J93*$C$10)</f>
        <v>1.0022012823853204</v>
      </c>
      <c r="K118" s="65">
        <f t="shared" si="18"/>
        <v>1.0007888497839694</v>
      </c>
      <c r="L118" s="65">
        <f t="shared" si="18"/>
        <v>0.99945045368502217</v>
      </c>
      <c r="M118" s="65">
        <f t="shared" si="18"/>
        <v>1.0020735257919258</v>
      </c>
      <c r="N118" s="65">
        <f t="shared" si="18"/>
        <v>1.0032600611315137</v>
      </c>
      <c r="O118" s="65">
        <f t="shared" si="18"/>
        <v>1.0040683466353029</v>
      </c>
      <c r="P118" s="65">
        <f t="shared" si="18"/>
        <v>1.0049939557975256</v>
      </c>
      <c r="Q118" s="65">
        <f t="shared" si="18"/>
        <v>1.0003414220861104</v>
      </c>
      <c r="R118" s="65">
        <f t="shared" si="18"/>
        <v>0.99950100999956892</v>
      </c>
      <c r="S118" s="65">
        <f t="shared" si="18"/>
        <v>1.0026861005485397</v>
      </c>
    </row>
    <row r="119" spans="8:23" x14ac:dyDescent="0.25">
      <c r="I119" t="s">
        <v>258</v>
      </c>
      <c r="J119" s="65">
        <f t="shared" ref="J119:S119" si="19">(J10*$C$5)+(J22*$C$6)+(J46*$C$7)+(J70*$C$8)+(J82*$C$9)+(J94*$C$10)</f>
        <v>0.99769694038209622</v>
      </c>
      <c r="K119" s="65">
        <f t="shared" si="19"/>
        <v>0.99758419558284572</v>
      </c>
      <c r="L119" s="65">
        <f t="shared" si="19"/>
        <v>0.99875671855471204</v>
      </c>
      <c r="M119" s="65">
        <f t="shared" si="19"/>
        <v>0.99894179511972447</v>
      </c>
      <c r="N119" s="65">
        <f t="shared" si="19"/>
        <v>0.99689747706085641</v>
      </c>
      <c r="O119" s="65">
        <f t="shared" si="19"/>
        <v>0.99608120551166901</v>
      </c>
      <c r="P119" s="65">
        <f t="shared" si="19"/>
        <v>1.0003596651964697</v>
      </c>
      <c r="Q119" s="65">
        <f t="shared" si="19"/>
        <v>0.98997786853771386</v>
      </c>
      <c r="R119" s="65">
        <f t="shared" si="19"/>
        <v>1.000405435137343</v>
      </c>
      <c r="S119" s="65">
        <f t="shared" si="19"/>
        <v>1.0026861005485397</v>
      </c>
    </row>
    <row r="120" spans="8:23" x14ac:dyDescent="0.25">
      <c r="I120" t="s">
        <v>259</v>
      </c>
      <c r="J120" s="65">
        <f t="shared" ref="J120:S120" si="20">(J11*$C$5)+(J23*$C$6)+(J47*$C$7)+(J71*$C$8)+(J83*$C$9)+(J95*$C$10)</f>
        <v>0.9989184411175287</v>
      </c>
      <c r="K120" s="65">
        <f t="shared" si="20"/>
        <v>1.0005633637208355</v>
      </c>
      <c r="L120" s="65">
        <f t="shared" si="20"/>
        <v>1.002154710589773</v>
      </c>
      <c r="M120" s="65">
        <f t="shared" si="20"/>
        <v>1.0005364669160948</v>
      </c>
      <c r="N120" s="65">
        <f t="shared" si="20"/>
        <v>0.99868081992136637</v>
      </c>
      <c r="O120" s="65">
        <f t="shared" si="20"/>
        <v>0.99836358534032399</v>
      </c>
      <c r="P120" s="65">
        <f t="shared" si="20"/>
        <v>1.0015065412502371</v>
      </c>
      <c r="Q120" s="65">
        <f t="shared" si="20"/>
        <v>1.0023563065857157</v>
      </c>
      <c r="R120" s="65">
        <f t="shared" si="20"/>
        <v>1.0006911616383418</v>
      </c>
      <c r="S120" s="65">
        <f t="shared" si="20"/>
        <v>1.0026861005485397</v>
      </c>
    </row>
    <row r="121" spans="8:23" x14ac:dyDescent="0.25">
      <c r="I121" t="s">
        <v>260</v>
      </c>
      <c r="J121" s="65">
        <f t="shared" ref="J121:S121" si="21">(J12*$C$5)+(J24*$C$6)+(J48*$C$7)+(J72*$C$8)+(J84*$C$9)+(J96*$C$10)</f>
        <v>1.0010207256652566</v>
      </c>
      <c r="K121" s="65">
        <f t="shared" si="21"/>
        <v>1.0026891345690332</v>
      </c>
      <c r="L121" s="65">
        <f t="shared" si="21"/>
        <v>0.99748809306814357</v>
      </c>
      <c r="M121" s="65">
        <f t="shared" si="21"/>
        <v>1.0023209761760052</v>
      </c>
      <c r="N121" s="65">
        <f t="shared" si="21"/>
        <v>1.0012540201024884</v>
      </c>
      <c r="O121" s="65">
        <f t="shared" si="21"/>
        <v>1.0022697086382273</v>
      </c>
      <c r="P121" s="65">
        <f t="shared" si="21"/>
        <v>1.0034067798713133</v>
      </c>
      <c r="Q121" s="65">
        <f t="shared" si="21"/>
        <v>1.0092766162774502</v>
      </c>
      <c r="R121" s="65">
        <f t="shared" si="21"/>
        <v>1.0252634556126072</v>
      </c>
      <c r="S121" s="65">
        <f t="shared" si="21"/>
        <v>1.0026861005485397</v>
      </c>
    </row>
    <row r="122" spans="8:23" x14ac:dyDescent="0.25">
      <c r="I122" t="s">
        <v>261</v>
      </c>
      <c r="J122" s="65">
        <f t="shared" ref="J122:S122" si="22">(J13*$C$5)+(J25*$C$6)+(J49*$C$7)+(J73*$C$8)+(J85*$C$9)+(J97*$C$10)</f>
        <v>1.0017524868242214</v>
      </c>
      <c r="K122" s="65">
        <f t="shared" si="22"/>
        <v>1.0035866732387482</v>
      </c>
      <c r="L122" s="65">
        <f t="shared" si="22"/>
        <v>1.0072536723146823</v>
      </c>
      <c r="M122" s="65">
        <f t="shared" si="22"/>
        <v>1.0038186867491823</v>
      </c>
      <c r="N122" s="65">
        <f t="shared" si="22"/>
        <v>1.0032831553752641</v>
      </c>
      <c r="O122" s="65">
        <f t="shared" si="22"/>
        <v>0.99646602947776453</v>
      </c>
      <c r="P122" s="65">
        <f t="shared" si="22"/>
        <v>1.0058143171736931</v>
      </c>
      <c r="Q122" s="65">
        <f t="shared" si="22"/>
        <v>1.0010472511966368</v>
      </c>
      <c r="R122" s="65">
        <f t="shared" si="22"/>
        <v>1.0000442188557233</v>
      </c>
      <c r="S122" s="65">
        <f t="shared" si="22"/>
        <v>1.0026861005485397</v>
      </c>
    </row>
    <row r="123" spans="8:23" x14ac:dyDescent="0.25">
      <c r="I123" t="s">
        <v>262</v>
      </c>
      <c r="J123" s="65">
        <f t="shared" ref="J123:S123" si="23">(J14*$C$5)+(J26*$C$6)+(J50*$C$7)+(J74*$C$8)+(J86*$C$9)+(J98*$C$10)</f>
        <v>0.99880588140402415</v>
      </c>
      <c r="K123" s="65">
        <f t="shared" si="23"/>
        <v>1.0022541546520523</v>
      </c>
      <c r="L123" s="65">
        <f t="shared" si="23"/>
        <v>0.99828609585430395</v>
      </c>
      <c r="M123" s="65">
        <f t="shared" si="23"/>
        <v>0.99794262683402357</v>
      </c>
      <c r="N123" s="65">
        <f t="shared" si="23"/>
        <v>0.998777998468803</v>
      </c>
      <c r="O123" s="65">
        <f t="shared" si="23"/>
        <v>1.0075126943388582</v>
      </c>
      <c r="P123" s="65">
        <f t="shared" si="23"/>
        <v>1.0034840472639082</v>
      </c>
      <c r="Q123" s="65">
        <f t="shared" si="23"/>
        <v>0.99973822866469386</v>
      </c>
      <c r="R123" s="65">
        <f t="shared" si="23"/>
        <v>0.9974815096404458</v>
      </c>
      <c r="S123" s="65">
        <f t="shared" si="23"/>
        <v>1.0026861005485397</v>
      </c>
    </row>
    <row r="124" spans="8:23" x14ac:dyDescent="0.25">
      <c r="H124" s="116" t="s">
        <v>279</v>
      </c>
      <c r="I124" s="135" t="s">
        <v>297</v>
      </c>
      <c r="J124" s="136">
        <f>(J3*$D$5)+(J15*$D$6)+(J51*$D$7)+(J63*$D$8)+(J75*$D$9)+(J87*$D$10)</f>
        <v>1</v>
      </c>
      <c r="K124" s="136">
        <f t="shared" ref="K124:S124" si="24">(K3*$D$5)+(K15*$D$6)+(K51*$D$7)+(K63*$D$8)+(K75*$D$9)+(K87*$D$10)</f>
        <v>1.0102861513103458</v>
      </c>
      <c r="L124" s="136">
        <f t="shared" si="24"/>
        <v>1.0032413695354825</v>
      </c>
      <c r="M124" s="136">
        <f t="shared" si="24"/>
        <v>1.0041158715737943</v>
      </c>
      <c r="N124" s="136">
        <f t="shared" si="24"/>
        <v>1.0024107285181139</v>
      </c>
      <c r="O124" s="136">
        <f t="shared" si="24"/>
        <v>0.9980897209942643</v>
      </c>
      <c r="P124" s="136">
        <f t="shared" si="24"/>
        <v>1.012695655407656</v>
      </c>
      <c r="Q124" s="136">
        <f t="shared" si="24"/>
        <v>0.99705886969244828</v>
      </c>
      <c r="R124" s="136">
        <f t="shared" si="24"/>
        <v>1.0100798628628498</v>
      </c>
      <c r="S124" s="136">
        <f t="shared" si="24"/>
        <v>1.0005904873315976</v>
      </c>
      <c r="T124" s="111"/>
      <c r="U124" s="111"/>
      <c r="V124" s="111"/>
      <c r="W124" s="111"/>
    </row>
    <row r="125" spans="8:23" x14ac:dyDescent="0.25">
      <c r="I125" t="s">
        <v>252</v>
      </c>
      <c r="J125" s="137">
        <f t="shared" ref="J125:S125" si="25">(J4*$D$5)+(J16*$D$6)+(J52*$D$7)+(J64*$D$8)+(J76*$D$9)+(J88*$D$10)</f>
        <v>1.0003285252313692</v>
      </c>
      <c r="K125" s="137">
        <f t="shared" si="25"/>
        <v>1.0003786154491991</v>
      </c>
      <c r="L125" s="137">
        <f t="shared" si="25"/>
        <v>1.003343798226783</v>
      </c>
      <c r="M125" s="137">
        <f t="shared" si="25"/>
        <v>1.0046500594712624</v>
      </c>
      <c r="N125" s="137">
        <f t="shared" si="25"/>
        <v>1.001357992323741</v>
      </c>
      <c r="O125" s="137">
        <f t="shared" si="25"/>
        <v>0.99853038291377227</v>
      </c>
      <c r="P125" s="137">
        <f t="shared" si="25"/>
        <v>1.0037729686110191</v>
      </c>
      <c r="Q125" s="137">
        <f t="shared" si="25"/>
        <v>1.0042019781842022</v>
      </c>
      <c r="R125" s="137">
        <f t="shared" si="25"/>
        <v>1.0005430775395869</v>
      </c>
      <c r="S125" s="137">
        <f t="shared" si="25"/>
        <v>1.0033811568354203</v>
      </c>
    </row>
    <row r="126" spans="8:23" x14ac:dyDescent="0.25">
      <c r="I126" t="s">
        <v>253</v>
      </c>
      <c r="J126" s="137">
        <f t="shared" ref="J126:R126" si="26">(J5*$D$5)+(J17*$D$6)+(J53*$D$7)+(J65*$D$8)+(J77*$D$9)+(J89*$D$10)</f>
        <v>1.0000252389600208</v>
      </c>
      <c r="K126" s="137">
        <f t="shared" si="26"/>
        <v>1.0030351100719959</v>
      </c>
      <c r="L126" s="137">
        <f t="shared" si="26"/>
        <v>1.002707942961709</v>
      </c>
      <c r="M126" s="137">
        <f t="shared" si="26"/>
        <v>1.0032326531679505</v>
      </c>
      <c r="N126" s="137">
        <f t="shared" si="26"/>
        <v>1.0006941299437493</v>
      </c>
      <c r="O126" s="137">
        <f t="shared" si="26"/>
        <v>0.99995743631171585</v>
      </c>
      <c r="P126" s="137">
        <f t="shared" si="26"/>
        <v>0.99890381940244199</v>
      </c>
      <c r="Q126" s="137">
        <f t="shared" si="26"/>
        <v>1.0052031351947877</v>
      </c>
      <c r="R126" s="137">
        <f t="shared" si="26"/>
        <v>1.0049873210501414</v>
      </c>
      <c r="S126" s="137">
        <f>(S5*$D$5)+(S17*$D$6)+(S53*$D$7)+(S65*$D$8)+(S77*$D$9)+(S89*$D$10)</f>
        <v>1.0027066326364127</v>
      </c>
    </row>
    <row r="127" spans="8:23" x14ac:dyDescent="0.25">
      <c r="I127" t="s">
        <v>254</v>
      </c>
      <c r="J127" s="137">
        <f t="shared" ref="J127:S127" si="27">(J6*$D$5)+(J18*$D$6)+(J54*$D$7)+(J66*$D$8)+(J78*$D$9)+(J90*$D$10)</f>
        <v>1.0014653480826214</v>
      </c>
      <c r="K127" s="137">
        <f t="shared" si="27"/>
        <v>1.0013458699576654</v>
      </c>
      <c r="L127" s="137">
        <f t="shared" si="27"/>
        <v>1.0025253415453723</v>
      </c>
      <c r="M127" s="137">
        <f t="shared" si="27"/>
        <v>1.0010387517166053</v>
      </c>
      <c r="N127" s="137">
        <f t="shared" si="27"/>
        <v>1.003998192199238</v>
      </c>
      <c r="O127" s="137">
        <f t="shared" si="27"/>
        <v>1.003232557416925</v>
      </c>
      <c r="P127" s="137">
        <f t="shared" si="27"/>
        <v>1.0051398009783159</v>
      </c>
      <c r="Q127" s="137">
        <f t="shared" si="27"/>
        <v>1.0095476994329238</v>
      </c>
      <c r="R127" s="137">
        <f t="shared" si="27"/>
        <v>1.0062909412143157</v>
      </c>
      <c r="S127" s="137">
        <f t="shared" si="27"/>
        <v>1.0027066326364127</v>
      </c>
    </row>
    <row r="128" spans="8:23" x14ac:dyDescent="0.25">
      <c r="I128" t="s">
        <v>255</v>
      </c>
      <c r="J128" s="137">
        <f t="shared" ref="J128:S128" si="28">(J7*$D$5)+(J19*$D$6)+(J55*$D$7)+(J67*$D$8)+(J79*$D$9)+(J91*$D$10)</f>
        <v>1.0004907695914742</v>
      </c>
      <c r="K128" s="137">
        <f t="shared" si="28"/>
        <v>1.0011525402842989</v>
      </c>
      <c r="L128" s="137">
        <f t="shared" si="28"/>
        <v>1.0013270096545874</v>
      </c>
      <c r="M128" s="137">
        <f t="shared" si="28"/>
        <v>1.0007120054541876</v>
      </c>
      <c r="N128" s="137">
        <f t="shared" si="28"/>
        <v>1.0027044847604212</v>
      </c>
      <c r="O128" s="137">
        <f t="shared" si="28"/>
        <v>1.0063593938800901</v>
      </c>
      <c r="P128" s="137">
        <f t="shared" si="28"/>
        <v>1.0037599699733315</v>
      </c>
      <c r="Q128" s="137">
        <f t="shared" si="28"/>
        <v>1.0034450907946155</v>
      </c>
      <c r="R128" s="137">
        <f t="shared" si="28"/>
        <v>1.0044581899824587</v>
      </c>
      <c r="S128" s="137">
        <f t="shared" si="28"/>
        <v>1.0027066326364127</v>
      </c>
    </row>
    <row r="129" spans="8:23" x14ac:dyDescent="0.25">
      <c r="I129" t="s">
        <v>256</v>
      </c>
      <c r="J129" s="137">
        <f t="shared" ref="J129:S129" si="29">(J8*$D$5)+(J20*$D$6)+(J56*$D$7)+(J68*$D$8)+(J80*$D$9)+(J92*$D$10)</f>
        <v>0.99932609373789594</v>
      </c>
      <c r="K129" s="137">
        <f t="shared" si="29"/>
        <v>1.0024017282929296</v>
      </c>
      <c r="L129" s="137">
        <f t="shared" si="29"/>
        <v>1.0010915526571915</v>
      </c>
      <c r="M129" s="137">
        <f t="shared" si="29"/>
        <v>1.0059448114749234</v>
      </c>
      <c r="N129" s="137">
        <f t="shared" si="29"/>
        <v>1.0017969146489394</v>
      </c>
      <c r="O129" s="137">
        <f t="shared" si="29"/>
        <v>1.0011774304702303</v>
      </c>
      <c r="P129" s="137">
        <f t="shared" si="29"/>
        <v>1.0038396393904256</v>
      </c>
      <c r="Q129" s="137">
        <f t="shared" si="29"/>
        <v>1.0066816047733584</v>
      </c>
      <c r="R129" s="137">
        <f t="shared" si="29"/>
        <v>1.0041812866567679</v>
      </c>
      <c r="S129" s="137">
        <f t="shared" si="29"/>
        <v>1.0027066326364127</v>
      </c>
    </row>
    <row r="130" spans="8:23" x14ac:dyDescent="0.25">
      <c r="I130" t="s">
        <v>257</v>
      </c>
      <c r="J130" s="137">
        <f t="shared" ref="J130:S130" si="30">(J9*$D$5)+(J21*$D$6)+(J57*$D$7)+(J69*$D$8)+(J81*$D$9)+(J93*$D$10)</f>
        <v>0.99982435476346621</v>
      </c>
      <c r="K130" s="137">
        <f t="shared" si="30"/>
        <v>1.0015739393657359</v>
      </c>
      <c r="L130" s="137">
        <f t="shared" si="30"/>
        <v>1.0004062183105826</v>
      </c>
      <c r="M130" s="137">
        <f t="shared" si="30"/>
        <v>1.0029432813161692</v>
      </c>
      <c r="N130" s="137">
        <f t="shared" si="30"/>
        <v>1.0027960614758133</v>
      </c>
      <c r="O130" s="137">
        <f t="shared" si="30"/>
        <v>1.0015573550472883</v>
      </c>
      <c r="P130" s="137">
        <f t="shared" si="30"/>
        <v>1.003750257975113</v>
      </c>
      <c r="Q130" s="137">
        <f t="shared" si="30"/>
        <v>1.0035565058382661</v>
      </c>
      <c r="R130" s="137">
        <f t="shared" si="30"/>
        <v>0.99708764022113283</v>
      </c>
      <c r="S130" s="137">
        <f t="shared" si="30"/>
        <v>1.0027066326364127</v>
      </c>
    </row>
    <row r="131" spans="8:23" x14ac:dyDescent="0.25">
      <c r="I131" t="s">
        <v>258</v>
      </c>
      <c r="J131" s="137">
        <f t="shared" ref="J131:S131" si="31">(J10*$D$5)+(J22*$D$6)+(J58*$D$7)+(J70*$D$8)+(J82*$D$9)+(J94*$D$10)</f>
        <v>1.0013310324214215</v>
      </c>
      <c r="K131" s="137">
        <f t="shared" si="31"/>
        <v>0.9984338166910216</v>
      </c>
      <c r="L131" s="137">
        <f t="shared" si="31"/>
        <v>0.99775273844024182</v>
      </c>
      <c r="M131" s="137">
        <f t="shared" si="31"/>
        <v>0.99871851325573646</v>
      </c>
      <c r="N131" s="137">
        <f t="shared" si="31"/>
        <v>0.99873064946726675</v>
      </c>
      <c r="O131" s="137">
        <f t="shared" si="31"/>
        <v>0.99915813128231246</v>
      </c>
      <c r="P131" s="137">
        <f t="shared" si="31"/>
        <v>1.0026644614795333</v>
      </c>
      <c r="Q131" s="137">
        <f t="shared" si="31"/>
        <v>1.0039277170905754</v>
      </c>
      <c r="R131" s="137">
        <f t="shared" si="31"/>
        <v>0.99424014016275242</v>
      </c>
      <c r="S131" s="137">
        <f t="shared" si="31"/>
        <v>1.0027066326364127</v>
      </c>
    </row>
    <row r="132" spans="8:23" x14ac:dyDescent="0.25">
      <c r="I132" t="s">
        <v>259</v>
      </c>
      <c r="J132" s="137">
        <f t="shared" ref="J132:S132" si="32">(J11*$D$5)+(J23*$D$6)+(J59*$D$7)+(J71*$D$8)+(J83*$D$9)+(J95*$D$10)</f>
        <v>1.0030763487399639</v>
      </c>
      <c r="K132" s="137">
        <f t="shared" si="32"/>
        <v>1.0017500225322165</v>
      </c>
      <c r="L132" s="137">
        <f t="shared" si="32"/>
        <v>1.0023177245365362</v>
      </c>
      <c r="M132" s="137">
        <f t="shared" si="32"/>
        <v>1.0003529486732661</v>
      </c>
      <c r="N132" s="137">
        <f t="shared" si="32"/>
        <v>0.99840413193860944</v>
      </c>
      <c r="O132" s="137">
        <f t="shared" si="32"/>
        <v>1.0030922040936503</v>
      </c>
      <c r="P132" s="137">
        <f t="shared" si="32"/>
        <v>1.005738328154925</v>
      </c>
      <c r="Q132" s="137">
        <f t="shared" si="32"/>
        <v>1.0056610594341568</v>
      </c>
      <c r="R132" s="137">
        <f t="shared" si="32"/>
        <v>0.99588050183418075</v>
      </c>
      <c r="S132" s="137">
        <f t="shared" si="32"/>
        <v>1.0027066326364127</v>
      </c>
    </row>
    <row r="133" spans="8:23" x14ac:dyDescent="0.25">
      <c r="I133" t="s">
        <v>260</v>
      </c>
      <c r="J133" s="137">
        <f t="shared" ref="J133:S133" si="33">(J12*$D$5)+(J24*$D$6)+(J60*$D$7)+(J72*$D$8)+(J84*$D$9)+(J96*$D$10)</f>
        <v>1.0045820892620352</v>
      </c>
      <c r="K133" s="137">
        <f t="shared" si="33"/>
        <v>1.0058102667663562</v>
      </c>
      <c r="L133" s="137">
        <f t="shared" si="33"/>
        <v>1.0002159579416017</v>
      </c>
      <c r="M133" s="137">
        <f t="shared" si="33"/>
        <v>1.0014665396228264</v>
      </c>
      <c r="N133" s="137">
        <f t="shared" si="33"/>
        <v>1.002619090039806</v>
      </c>
      <c r="O133" s="137">
        <f t="shared" si="33"/>
        <v>1.0034095311417066</v>
      </c>
      <c r="P133" s="137">
        <f t="shared" si="33"/>
        <v>1.0000335602889601</v>
      </c>
      <c r="Q133" s="137">
        <f t="shared" si="33"/>
        <v>1.0056414892976</v>
      </c>
      <c r="R133" s="137">
        <f t="shared" si="33"/>
        <v>1.0313710874791651</v>
      </c>
      <c r="S133" s="137">
        <f t="shared" si="33"/>
        <v>1.0027066326364127</v>
      </c>
      <c r="T133" s="65"/>
      <c r="U133" s="65"/>
      <c r="V133" s="65"/>
      <c r="W133" s="65"/>
    </row>
    <row r="134" spans="8:23" x14ac:dyDescent="0.25">
      <c r="I134" t="s">
        <v>261</v>
      </c>
      <c r="J134" s="137">
        <f t="shared" ref="J134:S134" si="34">(J13*$D$5)+(J25*$D$6)+(J61*$D$7)+(J73*$D$8)+(J85*$D$9)+(J97*$D$10)</f>
        <v>1.0026672453168628</v>
      </c>
      <c r="K134" s="137">
        <f t="shared" si="34"/>
        <v>1.0038238135450253</v>
      </c>
      <c r="L134" s="137">
        <f t="shared" si="34"/>
        <v>1.0064892663981675</v>
      </c>
      <c r="M134" s="137">
        <f t="shared" si="34"/>
        <v>1.0050245067143109</v>
      </c>
      <c r="N134" s="137">
        <f t="shared" si="34"/>
        <v>1.0025717830259937</v>
      </c>
      <c r="O134" s="137">
        <f t="shared" si="34"/>
        <v>0.99800202752410794</v>
      </c>
      <c r="P134" s="137">
        <f t="shared" si="34"/>
        <v>1.0079533978236601</v>
      </c>
      <c r="Q134" s="137">
        <f t="shared" si="34"/>
        <v>1.0055889324110507</v>
      </c>
      <c r="R134" s="137">
        <f t="shared" si="34"/>
        <v>1.0073346819711326</v>
      </c>
      <c r="S134" s="137">
        <f t="shared" si="34"/>
        <v>1.0027066326364127</v>
      </c>
      <c r="T134" s="65"/>
      <c r="U134" s="65"/>
      <c r="V134" s="65"/>
      <c r="W134" s="65"/>
    </row>
    <row r="135" spans="8:23" x14ac:dyDescent="0.25">
      <c r="H135" s="38"/>
      <c r="I135" s="38" t="s">
        <v>262</v>
      </c>
      <c r="J135" s="138">
        <f t="shared" ref="J135:S135" si="35">(J14*$D$5)+(J26*$D$6)+(J62*$D$7)+(J74*$D$8)+(J86*$D$9)+(J98*$D$10)</f>
        <v>0.99929965131022147</v>
      </c>
      <c r="K135" s="138">
        <f t="shared" si="35"/>
        <v>0.99980934920071129</v>
      </c>
      <c r="L135" s="138">
        <f t="shared" si="35"/>
        <v>1.0019452522860928</v>
      </c>
      <c r="M135" s="138">
        <f t="shared" si="35"/>
        <v>1.0036369157247289</v>
      </c>
      <c r="N135" s="138">
        <f t="shared" si="35"/>
        <v>0.99940803940665202</v>
      </c>
      <c r="O135" s="138">
        <f t="shared" si="35"/>
        <v>1.0071888910458926</v>
      </c>
      <c r="P135" s="138">
        <f t="shared" si="35"/>
        <v>1.00547428949639</v>
      </c>
      <c r="Q135" s="138">
        <f t="shared" si="35"/>
        <v>1.0041982966596037</v>
      </c>
      <c r="R135" s="138">
        <f t="shared" si="35"/>
        <v>1.0002287813545043</v>
      </c>
      <c r="S135" s="138">
        <f t="shared" si="35"/>
        <v>1.0027066326364127</v>
      </c>
      <c r="T135" s="70"/>
      <c r="U135" s="70"/>
      <c r="V135" s="70"/>
      <c r="W135" s="70"/>
    </row>
    <row r="138" spans="8:23" ht="24" thickBot="1" x14ac:dyDescent="0.4">
      <c r="H138" s="200" t="s">
        <v>179</v>
      </c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</row>
    <row r="139" spans="8:23" ht="46.5" customHeight="1" thickTop="1" thickBot="1" x14ac:dyDescent="0.3">
      <c r="H139" s="204" t="s">
        <v>281</v>
      </c>
      <c r="I139" s="204"/>
      <c r="J139" s="206">
        <v>2015</v>
      </c>
      <c r="K139" s="206">
        <v>2016</v>
      </c>
      <c r="L139" s="206">
        <v>2017</v>
      </c>
      <c r="M139" s="74">
        <v>2018</v>
      </c>
      <c r="N139" s="74">
        <v>2019</v>
      </c>
      <c r="O139" s="74">
        <v>2020</v>
      </c>
      <c r="P139" s="74">
        <v>2021</v>
      </c>
      <c r="Q139" s="74">
        <v>2022</v>
      </c>
      <c r="R139" s="74">
        <v>2023</v>
      </c>
      <c r="S139" s="74">
        <v>2024</v>
      </c>
      <c r="T139" s="74">
        <v>2025</v>
      </c>
      <c r="U139" s="74">
        <v>2026</v>
      </c>
      <c r="V139" s="74">
        <v>2027</v>
      </c>
      <c r="W139" s="74">
        <v>2028</v>
      </c>
    </row>
    <row r="140" spans="8:23" ht="16.5" customHeight="1" thickBot="1" x14ac:dyDescent="0.3">
      <c r="H140" s="205"/>
      <c r="I140" s="205"/>
      <c r="J140" s="207"/>
      <c r="K140" s="207">
        <v>2016</v>
      </c>
      <c r="L140" s="207">
        <v>2017</v>
      </c>
      <c r="U140" s="38"/>
    </row>
    <row r="141" spans="8:23" x14ac:dyDescent="0.25">
      <c r="H141" s="117" t="s">
        <v>282</v>
      </c>
      <c r="I141" s="112" t="s">
        <v>297</v>
      </c>
      <c r="J141" s="112">
        <v>100</v>
      </c>
      <c r="K141" s="112">
        <f t="shared" ref="K141:R141" si="36">J152*K3</f>
        <v>101.51519679317461</v>
      </c>
      <c r="L141" s="112">
        <f t="shared" si="36"/>
        <v>103.94412831813449</v>
      </c>
      <c r="M141" s="112">
        <f t="shared" si="36"/>
        <v>106.0370044969373</v>
      </c>
      <c r="N141" s="112">
        <f t="shared" si="36"/>
        <v>108.69869443022363</v>
      </c>
      <c r="O141" s="112">
        <f t="shared" si="36"/>
        <v>112.04763072527859</v>
      </c>
      <c r="P141" s="112">
        <f t="shared" si="36"/>
        <v>114.71044386668092</v>
      </c>
      <c r="Q141" s="112">
        <f t="shared" si="36"/>
        <v>119.12564109826694</v>
      </c>
      <c r="R141" s="112">
        <f t="shared" si="36"/>
        <v>125.46804895526637</v>
      </c>
      <c r="S141" s="112">
        <f>R152*S3</f>
        <v>133.92714600113891</v>
      </c>
      <c r="T141" s="111"/>
      <c r="U141" s="162"/>
    </row>
    <row r="142" spans="8:23" x14ac:dyDescent="0.25">
      <c r="I142" t="s">
        <v>252</v>
      </c>
      <c r="J142" s="14">
        <f>J141*J4</f>
        <v>100</v>
      </c>
      <c r="K142" s="14">
        <f t="shared" ref="K142:K152" si="37">K141*K4</f>
        <v>101.78074476684883</v>
      </c>
      <c r="L142" s="14">
        <f t="shared" ref="L142:L152" si="38">L141*L4</f>
        <v>104.36203234280534</v>
      </c>
      <c r="M142" s="14">
        <f t="shared" ref="M142:M152" si="39">M141*M4</f>
        <v>106.26455171688781</v>
      </c>
      <c r="N142" s="14">
        <f t="shared" ref="N142:N152" si="40">N141*N4</f>
        <v>108.85029651450567</v>
      </c>
      <c r="O142" s="14">
        <f t="shared" ref="O142:O152" si="41">O141*O4</f>
        <v>112.46557712676318</v>
      </c>
      <c r="P142" s="14">
        <f t="shared" ref="P142:P152" si="42">P141*P4</f>
        <v>115.05218302417848</v>
      </c>
      <c r="Q142" s="14">
        <f t="shared" ref="Q142:Q152" si="43">Q141*Q4</f>
        <v>119.65813119257591</v>
      </c>
      <c r="R142" s="14">
        <f t="shared" ref="R142:R152" si="44">R141*R4</f>
        <v>125.80992374806</v>
      </c>
      <c r="S142" s="14">
        <f t="shared" ref="S142:S152" si="45">S141*S4</f>
        <v>134.29596055675262</v>
      </c>
      <c r="U142" s="162"/>
    </row>
    <row r="143" spans="8:23" x14ac:dyDescent="0.25">
      <c r="I143" t="s">
        <v>253</v>
      </c>
      <c r="J143" s="14">
        <f>J142*J5</f>
        <v>100</v>
      </c>
      <c r="K143" s="14">
        <f t="shared" si="37"/>
        <v>102.04698737274117</v>
      </c>
      <c r="L143" s="14">
        <f t="shared" si="38"/>
        <v>104.78161653716602</v>
      </c>
      <c r="M143" s="14">
        <f t="shared" si="39"/>
        <v>106.49258723559358</v>
      </c>
      <c r="N143" s="14">
        <f t="shared" si="40"/>
        <v>109.00211003823581</v>
      </c>
      <c r="O143" s="14">
        <f t="shared" si="41"/>
        <v>112.885082500922</v>
      </c>
      <c r="P143" s="14">
        <f t="shared" si="42"/>
        <v>115.39494027251267</v>
      </c>
      <c r="Q143" s="14">
        <f t="shared" si="43"/>
        <v>120.1930015108058</v>
      </c>
      <c r="R143" s="14">
        <f t="shared" si="44"/>
        <v>126.15273007979857</v>
      </c>
      <c r="S143" s="14">
        <f>S142*S5</f>
        <v>134.66579077036019</v>
      </c>
      <c r="T143" s="82">
        <f>S143/R143-1</f>
        <v>6.7482175654673737E-2</v>
      </c>
      <c r="U143" s="162"/>
    </row>
    <row r="144" spans="8:23" x14ac:dyDescent="0.25">
      <c r="I144" t="s">
        <v>254</v>
      </c>
      <c r="J144" s="14">
        <f t="shared" ref="J144:J152" si="46">J143*J6</f>
        <v>100.11350737797957</v>
      </c>
      <c r="K144" s="14">
        <f t="shared" si="37"/>
        <v>102.12266181647327</v>
      </c>
      <c r="L144" s="14">
        <f t="shared" si="38"/>
        <v>104.9708213340912</v>
      </c>
      <c r="M144" s="14">
        <f t="shared" si="39"/>
        <v>106.79533801664714</v>
      </c>
      <c r="N144" s="14">
        <f t="shared" si="40"/>
        <v>109.79691709059796</v>
      </c>
      <c r="O144" s="14">
        <f t="shared" si="41"/>
        <v>113.22578194508976</v>
      </c>
      <c r="P144" s="14">
        <f t="shared" si="42"/>
        <v>116.11426568759722</v>
      </c>
      <c r="Q144" s="14">
        <f t="shared" si="43"/>
        <v>120.91249332829331</v>
      </c>
      <c r="R144" s="14">
        <f t="shared" si="44"/>
        <v>126.91040413433191</v>
      </c>
      <c r="S144" s="14">
        <f>S143*S6</f>
        <v>135.03663943892599</v>
      </c>
      <c r="T144" s="14"/>
      <c r="U144" s="162"/>
    </row>
    <row r="145" spans="8:23" x14ac:dyDescent="0.25">
      <c r="I145" t="s">
        <v>255</v>
      </c>
      <c r="J145" s="14">
        <f t="shared" si="46"/>
        <v>100.22714359520771</v>
      </c>
      <c r="K145" s="14">
        <f t="shared" si="37"/>
        <v>102.19839237770164</v>
      </c>
      <c r="L145" s="14">
        <f t="shared" si="38"/>
        <v>105.16036777925929</v>
      </c>
      <c r="M145" s="14">
        <f t="shared" si="39"/>
        <v>107.09894949643859</v>
      </c>
      <c r="N145" s="14">
        <f t="shared" si="40"/>
        <v>110.59751961105025</v>
      </c>
      <c r="O145" s="14">
        <f t="shared" si="41"/>
        <v>113.56750965719768</v>
      </c>
      <c r="P145" s="14">
        <f t="shared" si="42"/>
        <v>116.83807508656845</v>
      </c>
      <c r="Q145" s="14">
        <f t="shared" si="43"/>
        <v>121.63629212263407</v>
      </c>
      <c r="R145" s="14">
        <f t="shared" si="44"/>
        <v>127.67262878378737</v>
      </c>
      <c r="S145" s="14">
        <f t="shared" si="45"/>
        <v>135.40850936711675</v>
      </c>
      <c r="U145" s="162"/>
    </row>
    <row r="146" spans="8:23" x14ac:dyDescent="0.25">
      <c r="I146" t="s">
        <v>256</v>
      </c>
      <c r="J146" s="14">
        <f t="shared" si="46"/>
        <v>100.34090879792645</v>
      </c>
      <c r="K146" s="14">
        <f t="shared" si="37"/>
        <v>102.27417909804105</v>
      </c>
      <c r="L146" s="14">
        <f t="shared" si="38"/>
        <v>105.35025648958658</v>
      </c>
      <c r="M146" s="14">
        <f t="shared" si="39"/>
        <v>107.40342412187266</v>
      </c>
      <c r="N146" s="14">
        <f t="shared" si="40"/>
        <v>111.40395985821415</v>
      </c>
      <c r="O146" s="14">
        <f t="shared" si="41"/>
        <v>113.91026874067011</v>
      </c>
      <c r="P146" s="14">
        <f t="shared" si="42"/>
        <v>117.56639642076949</v>
      </c>
      <c r="Q146" s="14">
        <f t="shared" si="43"/>
        <v>122.36442367598319</v>
      </c>
      <c r="R146" s="14">
        <f t="shared" si="44"/>
        <v>128.4394313590654</v>
      </c>
      <c r="S146" s="14">
        <f t="shared" si="45"/>
        <v>135.78140336732284</v>
      </c>
      <c r="U146" s="162"/>
    </row>
    <row r="147" spans="8:23" x14ac:dyDescent="0.25">
      <c r="I147" t="s">
        <v>257</v>
      </c>
      <c r="J147" s="14">
        <f t="shared" si="46"/>
        <v>100.49225255176947</v>
      </c>
      <c r="K147" s="14">
        <f t="shared" si="37"/>
        <v>102.27417909804105</v>
      </c>
      <c r="L147" s="14">
        <f t="shared" si="38"/>
        <v>105.12320852301421</v>
      </c>
      <c r="M147" s="14">
        <f t="shared" si="39"/>
        <v>107.25204508857898</v>
      </c>
      <c r="N147" s="14">
        <f t="shared" si="40"/>
        <v>111.40395985821415</v>
      </c>
      <c r="O147" s="14">
        <f t="shared" si="41"/>
        <v>113.68312962054912</v>
      </c>
      <c r="P147" s="14">
        <f t="shared" si="42"/>
        <v>117.4149421258635</v>
      </c>
      <c r="Q147" s="14">
        <f t="shared" si="43"/>
        <v>122.09931969401727</v>
      </c>
      <c r="R147" s="14">
        <f t="shared" si="44"/>
        <v>127.98477850469702</v>
      </c>
      <c r="S147" s="14">
        <f t="shared" si="45"/>
        <v>136.1553242596795</v>
      </c>
      <c r="U147" s="162"/>
    </row>
    <row r="148" spans="8:23" x14ac:dyDescent="0.25">
      <c r="I148" t="s">
        <v>258</v>
      </c>
      <c r="J148" s="14">
        <f t="shared" si="46"/>
        <v>100.64382457673443</v>
      </c>
      <c r="K148" s="14">
        <f t="shared" si="37"/>
        <v>102.27417909804105</v>
      </c>
      <c r="L148" s="14">
        <f t="shared" si="38"/>
        <v>104.896649883956</v>
      </c>
      <c r="M148" s="14">
        <f t="shared" si="39"/>
        <v>107.10087941544498</v>
      </c>
      <c r="N148" s="14">
        <f t="shared" si="40"/>
        <v>111.40395985821415</v>
      </c>
      <c r="O148" s="14">
        <f t="shared" si="41"/>
        <v>113.45644341990995</v>
      </c>
      <c r="P148" s="14">
        <f t="shared" si="42"/>
        <v>117.2636829411603</v>
      </c>
      <c r="Q148" s="14">
        <f t="shared" si="43"/>
        <v>121.83479006298721</v>
      </c>
      <c r="R148" s="14">
        <f t="shared" si="44"/>
        <v>127.53173504096357</v>
      </c>
      <c r="S148" s="14">
        <f t="shared" si="45"/>
        <v>136.5302748720882</v>
      </c>
      <c r="U148" s="162"/>
    </row>
    <row r="149" spans="8:23" x14ac:dyDescent="0.25">
      <c r="I149" t="s">
        <v>259</v>
      </c>
      <c r="J149" s="14">
        <f t="shared" si="46"/>
        <v>100.79562521712167</v>
      </c>
      <c r="K149" s="14">
        <f t="shared" si="37"/>
        <v>102.27417909804105</v>
      </c>
      <c r="L149" s="14">
        <f t="shared" si="38"/>
        <v>104.67057951782679</v>
      </c>
      <c r="M149" s="14">
        <f t="shared" si="39"/>
        <v>106.94992680175162</v>
      </c>
      <c r="N149" s="14">
        <f t="shared" si="40"/>
        <v>111.40395985821415</v>
      </c>
      <c r="O149" s="14">
        <f t="shared" si="41"/>
        <v>113.23020923562299</v>
      </c>
      <c r="P149" s="14">
        <f t="shared" si="42"/>
        <v>117.11261861531017</v>
      </c>
      <c r="Q149" s="14">
        <f t="shared" si="43"/>
        <v>121.57083353855487</v>
      </c>
      <c r="R149" s="14">
        <f t="shared" si="44"/>
        <v>127.08029527090706</v>
      </c>
      <c r="S149" s="14">
        <f t="shared" si="45"/>
        <v>136.90625804023799</v>
      </c>
      <c r="U149" s="162"/>
    </row>
    <row r="150" spans="8:23" x14ac:dyDescent="0.25">
      <c r="I150" t="s">
        <v>260</v>
      </c>
      <c r="J150" s="14">
        <f t="shared" si="46"/>
        <v>100.94696999972994</v>
      </c>
      <c r="K150" s="14">
        <f t="shared" si="37"/>
        <v>102.69038922385623</v>
      </c>
      <c r="L150" s="14">
        <f t="shared" si="38"/>
        <v>105.04899809887462</v>
      </c>
      <c r="M150" s="14">
        <f t="shared" si="39"/>
        <v>107.47975658774756</v>
      </c>
      <c r="N150" s="14">
        <f t="shared" si="40"/>
        <v>111.47966761211033</v>
      </c>
      <c r="O150" s="14">
        <f t="shared" si="41"/>
        <v>113.60877897562843</v>
      </c>
      <c r="P150" s="14">
        <f t="shared" si="42"/>
        <v>117.60484753286563</v>
      </c>
      <c r="Q150" s="14">
        <f t="shared" si="43"/>
        <v>122.74488208674651</v>
      </c>
      <c r="R150" s="14">
        <f t="shared" si="44"/>
        <v>133.55934431423597</v>
      </c>
      <c r="S150" s="14">
        <f t="shared" si="45"/>
        <v>137.28327660762699</v>
      </c>
      <c r="U150" s="162"/>
    </row>
    <row r="151" spans="8:23" x14ac:dyDescent="0.25">
      <c r="I151" t="s">
        <v>261</v>
      </c>
      <c r="J151" s="14">
        <f t="shared" si="46"/>
        <v>101.09854202675656</v>
      </c>
      <c r="K151" s="14">
        <f t="shared" si="37"/>
        <v>103.10829313856671</v>
      </c>
      <c r="L151" s="14">
        <f t="shared" si="38"/>
        <v>105.42878478759073</v>
      </c>
      <c r="M151" s="14">
        <f t="shared" si="39"/>
        <v>108.0122111497534</v>
      </c>
      <c r="N151" s="14">
        <f t="shared" si="40"/>
        <v>111.55542681538056</v>
      </c>
      <c r="O151" s="14">
        <f t="shared" si="41"/>
        <v>113.98861441185588</v>
      </c>
      <c r="P151" s="14">
        <f t="shared" si="42"/>
        <v>118.09914530781788</v>
      </c>
      <c r="Q151" s="14">
        <f t="shared" si="43"/>
        <v>123.93026879848767</v>
      </c>
      <c r="R151" s="14">
        <f t="shared" si="44"/>
        <v>133.55934431423597</v>
      </c>
      <c r="S151" s="14">
        <f t="shared" si="45"/>
        <v>137.66133342558388</v>
      </c>
      <c r="U151" s="162"/>
    </row>
    <row r="152" spans="8:23" x14ac:dyDescent="0.25">
      <c r="I152" t="s">
        <v>262</v>
      </c>
      <c r="J152" s="14">
        <f t="shared" si="46"/>
        <v>101.25034163940934</v>
      </c>
      <c r="K152" s="14">
        <f t="shared" si="37"/>
        <v>103.52789773513506</v>
      </c>
      <c r="L152" s="14">
        <f t="shared" si="38"/>
        <v>105.80994453013444</v>
      </c>
      <c r="M152" s="14">
        <f t="shared" si="39"/>
        <v>108.54730349090576</v>
      </c>
      <c r="N152" s="14">
        <f t="shared" si="40"/>
        <v>111.63123750298871</v>
      </c>
      <c r="O152" s="14">
        <f t="shared" si="41"/>
        <v>114.3697197759878</v>
      </c>
      <c r="P152" s="14">
        <f t="shared" si="42"/>
        <v>118.59552063565546</v>
      </c>
      <c r="Q152" s="14">
        <f t="shared" si="43"/>
        <v>125.12710317006184</v>
      </c>
      <c r="R152" s="14">
        <f t="shared" si="44"/>
        <v>133.55934431423597</v>
      </c>
      <c r="S152" s="14">
        <f t="shared" si="45"/>
        <v>138.04043135328942</v>
      </c>
      <c r="U152" s="166"/>
    </row>
    <row r="153" spans="8:23" x14ac:dyDescent="0.25">
      <c r="H153" s="117" t="s">
        <v>283</v>
      </c>
      <c r="I153" s="112" t="s">
        <v>297</v>
      </c>
      <c r="J153" s="112">
        <v>100</v>
      </c>
      <c r="K153" s="112">
        <f t="shared" ref="K153:S153" si="47">J164*K15</f>
        <v>101.62787325917759</v>
      </c>
      <c r="L153" s="112">
        <f t="shared" si="47"/>
        <v>102.92204470472016</v>
      </c>
      <c r="M153" s="112">
        <f t="shared" si="47"/>
        <v>106.18049823211136</v>
      </c>
      <c r="N153" s="112">
        <f t="shared" si="47"/>
        <v>107.89384006404605</v>
      </c>
      <c r="O153" s="112">
        <f t="shared" si="47"/>
        <v>106.59201457475405</v>
      </c>
      <c r="P153" s="112">
        <f t="shared" si="47"/>
        <v>110.76704671614519</v>
      </c>
      <c r="Q153" s="112">
        <f t="shared" si="47"/>
        <v>112.06565582600513</v>
      </c>
      <c r="R153" s="112">
        <f t="shared" si="47"/>
        <v>122.79157313605067</v>
      </c>
      <c r="S153" s="112">
        <f t="shared" si="47"/>
        <v>121.72034383432518</v>
      </c>
      <c r="T153" s="111"/>
      <c r="U153" s="162"/>
      <c r="V153" s="111"/>
      <c r="W153" s="111"/>
    </row>
    <row r="154" spans="8:23" x14ac:dyDescent="0.25">
      <c r="I154" t="s">
        <v>252</v>
      </c>
      <c r="J154" s="14">
        <f t="shared" ref="J154:J164" si="48">J153*J16</f>
        <v>99.983705313055509</v>
      </c>
      <c r="K154" s="14">
        <f t="shared" ref="K154:K164" si="49">K153*K16</f>
        <v>101.57108083093352</v>
      </c>
      <c r="L154" s="14">
        <f t="shared" ref="L154:L164" si="50">L153*L16</f>
        <v>102.92620345370703</v>
      </c>
      <c r="M154" s="14">
        <f t="shared" ref="M154:M164" si="51">M153*M16</f>
        <v>106.19265923232643</v>
      </c>
      <c r="N154" s="14">
        <f t="shared" ref="N154:N164" si="52">N153*N16</f>
        <v>107.91609553147458</v>
      </c>
      <c r="O154" s="14">
        <f t="shared" ref="O154:O164" si="53">O153*O16</f>
        <v>106.75335685144715</v>
      </c>
      <c r="P154" s="14">
        <f t="shared" ref="P154:P164" si="54">P153*P16</f>
        <v>110.58579225596797</v>
      </c>
      <c r="Q154" s="14">
        <f t="shared" ref="Q154:Q164" si="55">Q153*Q16</f>
        <v>112.37313910839428</v>
      </c>
      <c r="R154" s="14">
        <f t="shared" ref="R154:R164" si="56">R153*R16</f>
        <v>122.35546082241433</v>
      </c>
      <c r="S154" s="14">
        <f t="shared" ref="S154:S164" si="57">S153*S16</f>
        <v>123.44912552936341</v>
      </c>
      <c r="U154" s="162"/>
    </row>
    <row r="155" spans="8:23" x14ac:dyDescent="0.25">
      <c r="I155" t="s">
        <v>253</v>
      </c>
      <c r="J155" s="14">
        <f t="shared" si="48"/>
        <v>99.992764493629835</v>
      </c>
      <c r="K155" s="14">
        <f t="shared" si="49"/>
        <v>101.59333320014956</v>
      </c>
      <c r="L155" s="14">
        <f t="shared" si="50"/>
        <v>103.06527773343423</v>
      </c>
      <c r="M155" s="14">
        <f t="shared" si="51"/>
        <v>106.19387119253112</v>
      </c>
      <c r="N155" s="14">
        <f t="shared" si="52"/>
        <v>107.95986460922336</v>
      </c>
      <c r="O155" s="14">
        <f t="shared" si="53"/>
        <v>106.68920536817933</v>
      </c>
      <c r="P155" s="14">
        <f t="shared" si="54"/>
        <v>110.65332644755787</v>
      </c>
      <c r="Q155" s="14">
        <f t="shared" si="55"/>
        <v>112.83088363183589</v>
      </c>
      <c r="R155" s="14">
        <f t="shared" si="56"/>
        <v>122.3546383676161</v>
      </c>
      <c r="S155" s="14">
        <f t="shared" si="57"/>
        <v>123.68555263548271</v>
      </c>
      <c r="T155" s="82">
        <f>S155/R155-1</f>
        <v>1.0877513804322225E-2</v>
      </c>
      <c r="U155" s="162"/>
    </row>
    <row r="156" spans="8:23" x14ac:dyDescent="0.25">
      <c r="I156" t="s">
        <v>254</v>
      </c>
      <c r="J156" s="14">
        <f t="shared" si="48"/>
        <v>100.11994860070484</v>
      </c>
      <c r="K156" s="14">
        <f t="shared" si="49"/>
        <v>101.58835560176867</v>
      </c>
      <c r="L156" s="14">
        <f t="shared" si="50"/>
        <v>103.83853171607387</v>
      </c>
      <c r="M156" s="14">
        <f t="shared" si="51"/>
        <v>106.18499890676846</v>
      </c>
      <c r="N156" s="14">
        <f t="shared" si="52"/>
        <v>108.13849857455318</v>
      </c>
      <c r="O156" s="14">
        <f t="shared" si="53"/>
        <v>108.1480691989984</v>
      </c>
      <c r="P156" s="14">
        <f t="shared" si="54"/>
        <v>110.56401208901102</v>
      </c>
      <c r="Q156" s="14">
        <f t="shared" si="55"/>
        <v>112.8835042284243</v>
      </c>
      <c r="R156" s="14">
        <f t="shared" si="56"/>
        <v>121.73454737959668</v>
      </c>
      <c r="S156" s="14">
        <f t="shared" si="57"/>
        <v>123.922432541703</v>
      </c>
      <c r="U156" s="162"/>
    </row>
    <row r="157" spans="8:23" x14ac:dyDescent="0.25">
      <c r="I157" t="s">
        <v>255</v>
      </c>
      <c r="J157" s="14">
        <f t="shared" si="48"/>
        <v>100.29337640730984</v>
      </c>
      <c r="K157" s="14">
        <f t="shared" si="49"/>
        <v>101.627912152931</v>
      </c>
      <c r="L157" s="14">
        <f t="shared" si="50"/>
        <v>103.79951842821681</v>
      </c>
      <c r="M157" s="14">
        <f t="shared" si="51"/>
        <v>106.24437560675656</v>
      </c>
      <c r="N157" s="14">
        <f t="shared" si="52"/>
        <v>108.28471504858298</v>
      </c>
      <c r="O157" s="14">
        <f t="shared" si="53"/>
        <v>109.90433196222307</v>
      </c>
      <c r="P157" s="14">
        <f t="shared" si="54"/>
        <v>110.51964357816431</v>
      </c>
      <c r="Q157" s="14">
        <f t="shared" si="55"/>
        <v>113.41437538914931</v>
      </c>
      <c r="R157" s="14">
        <f t="shared" si="56"/>
        <v>121.89162173043709</v>
      </c>
      <c r="S157" s="14">
        <f t="shared" si="57"/>
        <v>124.15976611521729</v>
      </c>
      <c r="U157" s="162"/>
    </row>
    <row r="158" spans="8:23" x14ac:dyDescent="0.25">
      <c r="I158" t="s">
        <v>256</v>
      </c>
      <c r="J158" s="14">
        <f t="shared" si="48"/>
        <v>100.18422164917385</v>
      </c>
      <c r="K158" s="14">
        <f t="shared" si="49"/>
        <v>101.59427931564836</v>
      </c>
      <c r="L158" s="14">
        <f t="shared" si="50"/>
        <v>103.85720890353474</v>
      </c>
      <c r="M158" s="14">
        <f t="shared" si="51"/>
        <v>106.52370452216685</v>
      </c>
      <c r="N158" s="14">
        <f t="shared" si="52"/>
        <v>108.39681311015362</v>
      </c>
      <c r="O158" s="14">
        <f t="shared" si="53"/>
        <v>110.58256349984261</v>
      </c>
      <c r="P158" s="14">
        <f t="shared" si="54"/>
        <v>110.27541948365311</v>
      </c>
      <c r="Q158" s="14">
        <f t="shared" si="55"/>
        <v>114.0508406554445</v>
      </c>
      <c r="R158" s="14">
        <f t="shared" si="56"/>
        <v>121.78963675792075</v>
      </c>
      <c r="S158" s="14">
        <f t="shared" si="57"/>
        <v>124.39755422487941</v>
      </c>
      <c r="U158" s="162"/>
    </row>
    <row r="159" spans="8:23" x14ac:dyDescent="0.25">
      <c r="I159" t="s">
        <v>257</v>
      </c>
      <c r="J159" s="14">
        <f t="shared" si="48"/>
        <v>100.33047113500922</v>
      </c>
      <c r="K159" s="14">
        <f t="shared" si="49"/>
        <v>101.44240864350084</v>
      </c>
      <c r="L159" s="14">
        <f t="shared" si="50"/>
        <v>103.92054595131141</v>
      </c>
      <c r="M159" s="14">
        <f t="shared" si="51"/>
        <v>106.4490389761516</v>
      </c>
      <c r="N159" s="14">
        <f t="shared" si="52"/>
        <v>108.45840616258421</v>
      </c>
      <c r="O159" s="14">
        <f t="shared" si="53"/>
        <v>111.12311261047195</v>
      </c>
      <c r="P159" s="14">
        <f t="shared" si="54"/>
        <v>110.27862306564579</v>
      </c>
      <c r="Q159" s="14">
        <f t="shared" si="55"/>
        <v>114.81048873083535</v>
      </c>
      <c r="R159" s="14">
        <f t="shared" si="56"/>
        <v>122.10137613525946</v>
      </c>
      <c r="S159" s="14">
        <f t="shared" si="57"/>
        <v>124.6357977412072</v>
      </c>
      <c r="U159" s="162"/>
    </row>
    <row r="160" spans="8:23" x14ac:dyDescent="0.25">
      <c r="I160" t="s">
        <v>258</v>
      </c>
      <c r="J160" s="14">
        <f t="shared" si="48"/>
        <v>100.22875695473346</v>
      </c>
      <c r="K160" s="14">
        <f t="shared" si="49"/>
        <v>101.50883177408042</v>
      </c>
      <c r="L160" s="14">
        <f t="shared" si="50"/>
        <v>103.96451227991827</v>
      </c>
      <c r="M160" s="14">
        <f t="shared" si="51"/>
        <v>106.3769403042301</v>
      </c>
      <c r="N160" s="14">
        <f t="shared" si="52"/>
        <v>108.43464505704017</v>
      </c>
      <c r="O160" s="14">
        <f t="shared" si="53"/>
        <v>110.96994577678213</v>
      </c>
      <c r="P160" s="14">
        <f t="shared" si="54"/>
        <v>110.24672989493965</v>
      </c>
      <c r="Q160" s="14">
        <f t="shared" si="55"/>
        <v>115.55453133827999</v>
      </c>
      <c r="R160" s="14">
        <f t="shared" si="56"/>
        <v>122.08952167083091</v>
      </c>
      <c r="S160" s="14">
        <f t="shared" si="57"/>
        <v>124.87449753638569</v>
      </c>
      <c r="U160" s="162"/>
    </row>
    <row r="161" spans="8:23" x14ac:dyDescent="0.25">
      <c r="I161" t="s">
        <v>259</v>
      </c>
      <c r="J161" s="14">
        <f t="shared" si="48"/>
        <v>100.22328323650041</v>
      </c>
      <c r="K161" s="14">
        <f t="shared" si="49"/>
        <v>101.63230197932505</v>
      </c>
      <c r="L161" s="14">
        <f t="shared" si="50"/>
        <v>104.31365144739691</v>
      </c>
      <c r="M161" s="14">
        <f t="shared" si="51"/>
        <v>106.18853631166274</v>
      </c>
      <c r="N161" s="14">
        <f t="shared" si="52"/>
        <v>106.9978686352225</v>
      </c>
      <c r="O161" s="14">
        <f t="shared" si="53"/>
        <v>111.24769587513498</v>
      </c>
      <c r="P161" s="14">
        <f t="shared" si="54"/>
        <v>110.20250606984811</v>
      </c>
      <c r="Q161" s="14">
        <f t="shared" si="55"/>
        <v>115.63778730806861</v>
      </c>
      <c r="R161" s="14">
        <f t="shared" si="56"/>
        <v>122.84338003064721</v>
      </c>
      <c r="S161" s="14">
        <f t="shared" si="57"/>
        <v>125.11365448427031</v>
      </c>
      <c r="U161" s="162"/>
    </row>
    <row r="162" spans="8:23" x14ac:dyDescent="0.25">
      <c r="I162" t="s">
        <v>260</v>
      </c>
      <c r="J162" s="14">
        <f t="shared" si="48"/>
        <v>100.23934988105937</v>
      </c>
      <c r="K162" s="14">
        <f t="shared" si="49"/>
        <v>101.78273957874119</v>
      </c>
      <c r="L162" s="14">
        <f t="shared" si="50"/>
        <v>103.81184534848873</v>
      </c>
      <c r="M162" s="14">
        <f t="shared" si="51"/>
        <v>106.6686241833236</v>
      </c>
      <c r="N162" s="14">
        <f t="shared" si="52"/>
        <v>106.96737136299181</v>
      </c>
      <c r="O162" s="14">
        <f t="shared" si="53"/>
        <v>110.85284087877518</v>
      </c>
      <c r="P162" s="14">
        <f t="shared" si="54"/>
        <v>110.5896016148601</v>
      </c>
      <c r="Q162" s="14">
        <f t="shared" si="55"/>
        <v>115.78527339211341</v>
      </c>
      <c r="R162" s="14">
        <f t="shared" si="56"/>
        <v>123.43655222869542</v>
      </c>
      <c r="S162" s="14">
        <f t="shared" si="57"/>
        <v>125.35326946039008</v>
      </c>
      <c r="U162" s="162"/>
    </row>
    <row r="163" spans="8:23" x14ac:dyDescent="0.25">
      <c r="I163" t="s">
        <v>261</v>
      </c>
      <c r="J163" s="14">
        <f t="shared" si="48"/>
        <v>100.18073037820496</v>
      </c>
      <c r="K163" s="14">
        <f t="shared" si="49"/>
        <v>101.77702544666084</v>
      </c>
      <c r="L163" s="14">
        <f t="shared" si="50"/>
        <v>105.1951235730965</v>
      </c>
      <c r="M163" s="14">
        <f t="shared" si="51"/>
        <v>106.97646385702859</v>
      </c>
      <c r="N163" s="14">
        <f t="shared" si="52"/>
        <v>107.11372095231684</v>
      </c>
      <c r="O163" s="14">
        <f t="shared" si="53"/>
        <v>111.03852160584441</v>
      </c>
      <c r="P163" s="14">
        <f t="shared" si="54"/>
        <v>110.7776085520221</v>
      </c>
      <c r="Q163" s="14">
        <f t="shared" si="55"/>
        <v>116.02269672390727</v>
      </c>
      <c r="R163" s="14">
        <f t="shared" si="56"/>
        <v>123.19559092255935</v>
      </c>
      <c r="S163" s="14">
        <f t="shared" si="57"/>
        <v>125.5933433419508</v>
      </c>
      <c r="U163" s="162"/>
    </row>
    <row r="164" spans="8:23" x14ac:dyDescent="0.25">
      <c r="I164" t="s">
        <v>262</v>
      </c>
      <c r="J164" s="14">
        <f t="shared" si="48"/>
        <v>100.35972361577554</v>
      </c>
      <c r="K164" s="14">
        <f t="shared" si="49"/>
        <v>101.98929454999853</v>
      </c>
      <c r="L164" s="14">
        <f t="shared" si="50"/>
        <v>105.13540527583366</v>
      </c>
      <c r="M164" s="14">
        <f t="shared" si="51"/>
        <v>107.05336520127155</v>
      </c>
      <c r="N164" s="14">
        <f t="shared" si="52"/>
        <v>107.22592454247575</v>
      </c>
      <c r="O164" s="14">
        <f t="shared" si="53"/>
        <v>110.89017236020094</v>
      </c>
      <c r="P164" s="14">
        <f t="shared" si="54"/>
        <v>110.72490730633275</v>
      </c>
      <c r="Q164" s="14">
        <f t="shared" si="55"/>
        <v>116.1788666554647</v>
      </c>
      <c r="R164" s="14">
        <f t="shared" si="56"/>
        <v>123.13112129578113</v>
      </c>
      <c r="S164" s="14">
        <f t="shared" si="57"/>
        <v>125.8338770078383</v>
      </c>
      <c r="U164" s="166"/>
    </row>
    <row r="165" spans="8:23" x14ac:dyDescent="0.25">
      <c r="H165" s="117" t="s">
        <v>284</v>
      </c>
      <c r="I165" s="112" t="s">
        <v>297</v>
      </c>
      <c r="J165" s="112">
        <v>100</v>
      </c>
      <c r="K165" s="112">
        <f t="shared" ref="K165:S165" si="58">J176*K27</f>
        <v>93.130520117762529</v>
      </c>
      <c r="L165" s="112">
        <f t="shared" si="58"/>
        <v>105.00490677134454</v>
      </c>
      <c r="M165" s="112">
        <f t="shared" si="58"/>
        <v>109.12659470068704</v>
      </c>
      <c r="N165" s="112">
        <f t="shared" si="58"/>
        <v>110.20608439646716</v>
      </c>
      <c r="O165" s="112">
        <f t="shared" si="58"/>
        <v>116.97742885181555</v>
      </c>
      <c r="P165" s="112">
        <f t="shared" si="58"/>
        <v>110.89303238469094</v>
      </c>
      <c r="Q165" s="112">
        <f t="shared" si="58"/>
        <v>130.52011776251231</v>
      </c>
      <c r="R165" s="112">
        <f t="shared" si="58"/>
        <v>162.4141315014721</v>
      </c>
      <c r="S165" s="112">
        <f t="shared" si="58"/>
        <v>151.71736997055942</v>
      </c>
      <c r="T165" s="111"/>
      <c r="U165" s="162"/>
      <c r="V165" s="111"/>
      <c r="W165" s="111"/>
    </row>
    <row r="166" spans="8:23" x14ac:dyDescent="0.25">
      <c r="I166" t="s">
        <v>252</v>
      </c>
      <c r="J166" s="14">
        <f t="shared" ref="J166:J176" si="59">J165*J28</f>
        <v>97.448478900883202</v>
      </c>
      <c r="K166" s="14">
        <f t="shared" ref="K166:K176" si="60">K165*K28</f>
        <v>87.831207065750746</v>
      </c>
      <c r="L166" s="14">
        <f t="shared" ref="L166:L176" si="61">L165*L28</f>
        <v>104.4160942100099</v>
      </c>
      <c r="M166" s="14">
        <f t="shared" ref="M166:M176" si="62">M165*M28</f>
        <v>109.71540726202167</v>
      </c>
      <c r="N166" s="14">
        <f t="shared" ref="N166:N176" si="63">N165*N28</f>
        <v>112.65947006869484</v>
      </c>
      <c r="O166" s="14">
        <f t="shared" ref="O166:O176" si="64">O165*O28</f>
        <v>112.75760549558395</v>
      </c>
      <c r="P166" s="14">
        <f t="shared" ref="P166:P176" si="65">P165*P28</f>
        <v>112.56133464180577</v>
      </c>
      <c r="Q166" s="14">
        <f t="shared" ref="Q166:Q176" si="66">Q165*Q28</f>
        <v>138.27281648675176</v>
      </c>
      <c r="R166" s="14">
        <f t="shared" ref="R166:R176" si="67">R165*R28</f>
        <v>156.23159960745835</v>
      </c>
      <c r="S166" s="14">
        <f t="shared" ref="S166:S176" si="68">S165*S28</f>
        <v>164.86751717369975</v>
      </c>
      <c r="U166" s="162"/>
    </row>
    <row r="167" spans="8:23" x14ac:dyDescent="0.25">
      <c r="I167" t="s">
        <v>253</v>
      </c>
      <c r="J167" s="14">
        <f t="shared" si="59"/>
        <v>100.0981354268891</v>
      </c>
      <c r="K167" s="14">
        <f t="shared" si="60"/>
        <v>95.191364082433779</v>
      </c>
      <c r="L167" s="14">
        <f t="shared" si="61"/>
        <v>102.15897939156044</v>
      </c>
      <c r="M167" s="14">
        <f t="shared" si="62"/>
        <v>107.1638861629049</v>
      </c>
      <c r="N167" s="14">
        <f t="shared" si="63"/>
        <v>114.13150147203145</v>
      </c>
      <c r="O167" s="14">
        <f t="shared" si="64"/>
        <v>109.32286555446521</v>
      </c>
      <c r="P167" s="14">
        <f t="shared" si="65"/>
        <v>111.28557409224739</v>
      </c>
      <c r="Q167" s="14">
        <f t="shared" si="66"/>
        <v>167.02649656526009</v>
      </c>
      <c r="R167" s="14">
        <f t="shared" si="67"/>
        <v>162.6104023552503</v>
      </c>
      <c r="S167" s="14">
        <f t="shared" si="68"/>
        <v>165.50508839601719</v>
      </c>
      <c r="T167" s="82">
        <f>S167/R167-1</f>
        <v>1.7801358331571926E-2</v>
      </c>
      <c r="U167" s="162"/>
    </row>
    <row r="168" spans="8:23" x14ac:dyDescent="0.25">
      <c r="I168" t="s">
        <v>254</v>
      </c>
      <c r="J168" s="14">
        <f t="shared" si="59"/>
        <v>101.6683022571148</v>
      </c>
      <c r="K168" s="14">
        <f t="shared" si="60"/>
        <v>91.560353287536827</v>
      </c>
      <c r="L168" s="14">
        <f t="shared" si="61"/>
        <v>97.841020608439734</v>
      </c>
      <c r="M168" s="14">
        <f t="shared" si="62"/>
        <v>108.83218842001972</v>
      </c>
      <c r="N168" s="14">
        <f t="shared" si="63"/>
        <v>112.46319921491663</v>
      </c>
      <c r="O168" s="14">
        <f t="shared" si="64"/>
        <v>103.82728164867521</v>
      </c>
      <c r="P168" s="14">
        <f t="shared" si="65"/>
        <v>113.73895976447506</v>
      </c>
      <c r="Q168" s="14">
        <f t="shared" si="66"/>
        <v>159.37193326790975</v>
      </c>
      <c r="R168" s="14">
        <f t="shared" si="67"/>
        <v>155.5446516192346</v>
      </c>
      <c r="S168" s="14">
        <f t="shared" si="68"/>
        <v>166.14512521659495</v>
      </c>
      <c r="U168" s="162"/>
    </row>
    <row r="169" spans="8:23" x14ac:dyDescent="0.25">
      <c r="I169" t="s">
        <v>255</v>
      </c>
      <c r="J169" s="14">
        <f t="shared" si="59"/>
        <v>96.56526005888125</v>
      </c>
      <c r="K169" s="14">
        <f t="shared" si="60"/>
        <v>89.990186457311125</v>
      </c>
      <c r="L169" s="14">
        <f t="shared" si="61"/>
        <v>98.920510304219903</v>
      </c>
      <c r="M169" s="14">
        <f t="shared" si="62"/>
        <v>115.11285574092257</v>
      </c>
      <c r="N169" s="14">
        <f t="shared" si="63"/>
        <v>114.9165848871443</v>
      </c>
      <c r="O169" s="14">
        <f t="shared" si="64"/>
        <v>102.45338567222772</v>
      </c>
      <c r="P169" s="14">
        <f t="shared" si="65"/>
        <v>114.62217860647701</v>
      </c>
      <c r="Q169" s="14">
        <f t="shared" si="66"/>
        <v>168.98920510304222</v>
      </c>
      <c r="R169" s="14">
        <f t="shared" si="67"/>
        <v>147.59568204121695</v>
      </c>
      <c r="S169" s="14">
        <f t="shared" si="68"/>
        <v>166.78763717032822</v>
      </c>
      <c r="U169" s="162"/>
    </row>
    <row r="170" spans="8:23" x14ac:dyDescent="0.25">
      <c r="I170" t="s">
        <v>256</v>
      </c>
      <c r="J170" s="14">
        <f t="shared" si="59"/>
        <v>101.37389597644749</v>
      </c>
      <c r="K170" s="14">
        <f t="shared" si="60"/>
        <v>95.976447497546658</v>
      </c>
      <c r="L170" s="14">
        <f t="shared" si="61"/>
        <v>101.17762512266935</v>
      </c>
      <c r="M170" s="14">
        <f t="shared" si="62"/>
        <v>112.56133464180579</v>
      </c>
      <c r="N170" s="14">
        <f t="shared" si="63"/>
        <v>113.93523061825323</v>
      </c>
      <c r="O170" s="14">
        <f t="shared" si="64"/>
        <v>104.61236506378808</v>
      </c>
      <c r="P170" s="14">
        <f t="shared" si="65"/>
        <v>116.29048086359182</v>
      </c>
      <c r="Q170" s="14">
        <f t="shared" si="66"/>
        <v>186.65358194308149</v>
      </c>
      <c r="R170" s="14">
        <f t="shared" si="67"/>
        <v>146.71246319921497</v>
      </c>
      <c r="S170" s="14">
        <f t="shared" si="68"/>
        <v>167.4326338289853</v>
      </c>
      <c r="U170" s="162"/>
    </row>
    <row r="171" spans="8:23" x14ac:dyDescent="0.25">
      <c r="I171" t="s">
        <v>257</v>
      </c>
      <c r="J171" s="14">
        <f t="shared" si="59"/>
        <v>101.07948969578017</v>
      </c>
      <c r="K171" s="14">
        <f t="shared" si="60"/>
        <v>96.761530912659524</v>
      </c>
      <c r="L171" s="14">
        <f t="shared" si="61"/>
        <v>100.68694798822382</v>
      </c>
      <c r="M171" s="14">
        <f t="shared" si="62"/>
        <v>113.44455348380774</v>
      </c>
      <c r="N171" s="14">
        <f t="shared" si="63"/>
        <v>114.22963689892056</v>
      </c>
      <c r="O171" s="14">
        <f t="shared" si="64"/>
        <v>109.81354268891077</v>
      </c>
      <c r="P171" s="14">
        <f t="shared" si="65"/>
        <v>122.66928361138378</v>
      </c>
      <c r="Q171" s="14">
        <f t="shared" si="66"/>
        <v>188.42001962708545</v>
      </c>
      <c r="R171" s="14">
        <f t="shared" si="67"/>
        <v>148.77330716388619</v>
      </c>
      <c r="S171" s="14">
        <f t="shared" si="68"/>
        <v>168.08012480135014</v>
      </c>
      <c r="U171" s="162"/>
    </row>
    <row r="172" spans="8:23" x14ac:dyDescent="0.25">
      <c r="I172" t="s">
        <v>258</v>
      </c>
      <c r="J172" s="14">
        <f t="shared" si="59"/>
        <v>95.485770363101068</v>
      </c>
      <c r="K172" s="14">
        <f t="shared" si="60"/>
        <v>93.424926398429889</v>
      </c>
      <c r="L172" s="14">
        <f t="shared" si="61"/>
        <v>102.64965652600597</v>
      </c>
      <c r="M172" s="14">
        <f t="shared" si="62"/>
        <v>114.13150147203147</v>
      </c>
      <c r="N172" s="14">
        <f t="shared" si="63"/>
        <v>111.97252208047108</v>
      </c>
      <c r="O172" s="14">
        <f t="shared" si="64"/>
        <v>106.67320902845935</v>
      </c>
      <c r="P172" s="14">
        <f t="shared" si="65"/>
        <v>120.51030421982341</v>
      </c>
      <c r="Q172" s="14">
        <f t="shared" si="66"/>
        <v>164.76938174681067</v>
      </c>
      <c r="R172" s="14">
        <f t="shared" si="67"/>
        <v>159.27379784102067</v>
      </c>
      <c r="S172" s="14">
        <f t="shared" si="68"/>
        <v>168.73011973336551</v>
      </c>
      <c r="U172" s="162"/>
    </row>
    <row r="173" spans="8:23" x14ac:dyDescent="0.25">
      <c r="I173" t="s">
        <v>259</v>
      </c>
      <c r="J173" s="14">
        <f t="shared" si="59"/>
        <v>96.761530912659467</v>
      </c>
      <c r="K173" s="14">
        <f t="shared" si="60"/>
        <v>92.83611383709524</v>
      </c>
      <c r="L173" s="14">
        <f t="shared" si="61"/>
        <v>103.1403336604515</v>
      </c>
      <c r="M173" s="14">
        <f t="shared" si="62"/>
        <v>114.81844946025522</v>
      </c>
      <c r="N173" s="14">
        <f t="shared" si="63"/>
        <v>112.3650637880275</v>
      </c>
      <c r="O173" s="14">
        <f t="shared" si="64"/>
        <v>100.09813542688917</v>
      </c>
      <c r="P173" s="14">
        <f t="shared" si="65"/>
        <v>118.44946025515216</v>
      </c>
      <c r="Q173" s="14">
        <f t="shared" si="66"/>
        <v>169.676153091266</v>
      </c>
      <c r="R173" s="14">
        <f t="shared" si="67"/>
        <v>164.67124631992155</v>
      </c>
      <c r="S173" s="14">
        <f t="shared" si="68"/>
        <v>169.38262830827676</v>
      </c>
      <c r="U173" s="162"/>
    </row>
    <row r="174" spans="8:23" x14ac:dyDescent="0.25">
      <c r="I174" t="s">
        <v>260</v>
      </c>
      <c r="J174" s="14">
        <f t="shared" si="59"/>
        <v>96.663395485770366</v>
      </c>
      <c r="K174" s="14">
        <f t="shared" si="60"/>
        <v>91.952894995093288</v>
      </c>
      <c r="L174" s="14">
        <f t="shared" si="61"/>
        <v>97.841020608439734</v>
      </c>
      <c r="M174" s="14">
        <f t="shared" si="62"/>
        <v>116.38861629048093</v>
      </c>
      <c r="N174" s="14">
        <f t="shared" si="63"/>
        <v>111.97252208047107</v>
      </c>
      <c r="O174" s="14">
        <f t="shared" si="64"/>
        <v>100.4906771344456</v>
      </c>
      <c r="P174" s="14">
        <f t="shared" si="65"/>
        <v>124.53385672227679</v>
      </c>
      <c r="Q174" s="14">
        <f t="shared" si="66"/>
        <v>179.39156035328762</v>
      </c>
      <c r="R174" s="14">
        <f t="shared" si="67"/>
        <v>166.7320902845928</v>
      </c>
      <c r="S174" s="14">
        <f t="shared" si="68"/>
        <v>170.03766024677603</v>
      </c>
      <c r="U174" s="162"/>
    </row>
    <row r="175" spans="8:23" x14ac:dyDescent="0.25">
      <c r="I175" t="s">
        <v>261</v>
      </c>
      <c r="J175" s="14">
        <f t="shared" si="59"/>
        <v>96.270853778213933</v>
      </c>
      <c r="K175" s="14">
        <f t="shared" si="60"/>
        <v>96.074582924435788</v>
      </c>
      <c r="L175" s="14">
        <f t="shared" si="61"/>
        <v>106.28066732090292</v>
      </c>
      <c r="M175" s="14">
        <f t="shared" si="62"/>
        <v>119.62708537782146</v>
      </c>
      <c r="N175" s="14">
        <f t="shared" si="63"/>
        <v>115.1128557409225</v>
      </c>
      <c r="O175" s="14">
        <f t="shared" si="64"/>
        <v>95.878312070657572</v>
      </c>
      <c r="P175" s="14">
        <f t="shared" si="65"/>
        <v>128.16486751717375</v>
      </c>
      <c r="Q175" s="14">
        <f t="shared" si="66"/>
        <v>173.89597644749762</v>
      </c>
      <c r="R175" s="14">
        <f t="shared" si="67"/>
        <v>165.45632973503442</v>
      </c>
      <c r="S175" s="14">
        <f t="shared" si="68"/>
        <v>170.69522530714698</v>
      </c>
      <c r="U175" s="162"/>
    </row>
    <row r="176" spans="8:23" x14ac:dyDescent="0.25">
      <c r="I176" t="s">
        <v>262</v>
      </c>
      <c r="J176" s="14">
        <f t="shared" si="59"/>
        <v>94.210009813542698</v>
      </c>
      <c r="K176" s="14">
        <f t="shared" si="60"/>
        <v>98.331697742885254</v>
      </c>
      <c r="L176" s="14">
        <f t="shared" si="61"/>
        <v>101.57016683022579</v>
      </c>
      <c r="M176" s="14">
        <f t="shared" si="62"/>
        <v>112.26692836113843</v>
      </c>
      <c r="N176" s="14">
        <f t="shared" si="63"/>
        <v>112.65947006869483</v>
      </c>
      <c r="O176" s="14">
        <f t="shared" si="64"/>
        <v>103.2384690873406</v>
      </c>
      <c r="P176" s="14">
        <f t="shared" si="65"/>
        <v>128.16486751717375</v>
      </c>
      <c r="Q176" s="14">
        <f t="shared" si="66"/>
        <v>155.93719332679103</v>
      </c>
      <c r="R176" s="14">
        <f t="shared" si="67"/>
        <v>159.76447497546621</v>
      </c>
      <c r="S176" s="14">
        <f t="shared" si="68"/>
        <v>171.35533328541032</v>
      </c>
      <c r="U176" s="166"/>
    </row>
    <row r="177" spans="8:23" x14ac:dyDescent="0.25">
      <c r="H177" s="117" t="s">
        <v>285</v>
      </c>
      <c r="I177" s="112" t="s">
        <v>297</v>
      </c>
      <c r="J177" s="112">
        <v>100</v>
      </c>
      <c r="K177" s="112">
        <f t="shared" ref="K177:S177" si="69">J188*K63</f>
        <v>103.45177664974617</v>
      </c>
      <c r="L177" s="112">
        <f t="shared" si="69"/>
        <v>105.48223350253811</v>
      </c>
      <c r="M177" s="112">
        <f t="shared" si="69"/>
        <v>108.32487309644672</v>
      </c>
      <c r="N177" s="112">
        <f t="shared" si="69"/>
        <v>110.05076142131982</v>
      </c>
      <c r="O177" s="112">
        <f t="shared" si="69"/>
        <v>113.70558375634523</v>
      </c>
      <c r="P177" s="112">
        <f t="shared" si="69"/>
        <v>116.95431472081222</v>
      </c>
      <c r="Q177" s="112">
        <f t="shared" si="69"/>
        <v>121.11675126903559</v>
      </c>
      <c r="R177" s="112">
        <f t="shared" si="69"/>
        <v>130.5583756345178</v>
      </c>
      <c r="S177" s="112">
        <f t="shared" si="69"/>
        <v>139.59390862944176</v>
      </c>
      <c r="T177" s="111"/>
      <c r="U177" s="162"/>
      <c r="V177" s="111"/>
      <c r="W177" s="111"/>
    </row>
    <row r="178" spans="8:23" x14ac:dyDescent="0.25">
      <c r="I178" t="s">
        <v>252</v>
      </c>
      <c r="J178" s="14">
        <f t="shared" ref="J178:J188" si="70">J177*J64</f>
        <v>100.10152284263958</v>
      </c>
      <c r="K178" s="14">
        <f t="shared" ref="K178:K188" si="71">K177*K64</f>
        <v>103.75634517766495</v>
      </c>
      <c r="L178" s="14">
        <f t="shared" ref="L178:L188" si="72">L177*L64</f>
        <v>106.19289340101525</v>
      </c>
      <c r="M178" s="14">
        <f t="shared" ref="M178:M188" si="73">M177*M64</f>
        <v>108.32487309644672</v>
      </c>
      <c r="N178" s="14">
        <f t="shared" ref="N178:N188" si="74">N177*N64</f>
        <v>110.5583756345178</v>
      </c>
      <c r="O178" s="14">
        <f t="shared" ref="O178:O188" si="75">O177*O64</f>
        <v>113.60406091370564</v>
      </c>
      <c r="P178" s="14">
        <f t="shared" ref="P178:P188" si="76">P177*P64</f>
        <v>116.85279187817262</v>
      </c>
      <c r="Q178" s="14">
        <f t="shared" ref="Q178:Q188" si="77">Q177*Q64</f>
        <v>121.92893401015232</v>
      </c>
      <c r="R178" s="14">
        <f t="shared" ref="R178:R188" si="78">R177*R64</f>
        <v>131.37055837563457</v>
      </c>
      <c r="S178" s="14">
        <f t="shared" ref="S178:S188" si="79">S177*S64</f>
        <v>140.40609137055853</v>
      </c>
      <c r="U178" s="162"/>
    </row>
    <row r="179" spans="8:23" x14ac:dyDescent="0.25">
      <c r="I179" t="s">
        <v>253</v>
      </c>
      <c r="J179" s="14">
        <f t="shared" si="70"/>
        <v>100.50761421319797</v>
      </c>
      <c r="K179" s="14">
        <f t="shared" si="71"/>
        <v>104.26395939086294</v>
      </c>
      <c r="L179" s="14">
        <f t="shared" si="72"/>
        <v>106.39593908629445</v>
      </c>
      <c r="M179" s="14">
        <f t="shared" si="73"/>
        <v>108.83248730964469</v>
      </c>
      <c r="N179" s="14">
        <f t="shared" si="74"/>
        <v>111.37055837563454</v>
      </c>
      <c r="O179" s="14">
        <f t="shared" si="75"/>
        <v>113.90862944162441</v>
      </c>
      <c r="P179" s="14">
        <f t="shared" si="76"/>
        <v>117.56345177664979</v>
      </c>
      <c r="Q179" s="14">
        <f t="shared" si="77"/>
        <v>122.5380710659899</v>
      </c>
      <c r="R179" s="14">
        <f t="shared" si="78"/>
        <v>131.97969543147215</v>
      </c>
      <c r="S179" s="14">
        <f t="shared" si="79"/>
        <v>140.84392335264252</v>
      </c>
      <c r="T179" s="82">
        <f>S179/R179-1</f>
        <v>6.7163573095021523E-2</v>
      </c>
      <c r="U179" s="162"/>
    </row>
    <row r="180" spans="8:23" x14ac:dyDescent="0.25">
      <c r="I180" t="s">
        <v>254</v>
      </c>
      <c r="J180" s="14">
        <f t="shared" si="70"/>
        <v>100.71065989847716</v>
      </c>
      <c r="K180" s="14">
        <f t="shared" si="71"/>
        <v>104.36548223350253</v>
      </c>
      <c r="L180" s="14">
        <f t="shared" si="72"/>
        <v>106.39593908629445</v>
      </c>
      <c r="M180" s="14">
        <f t="shared" si="73"/>
        <v>108.52791878172592</v>
      </c>
      <c r="N180" s="14">
        <f t="shared" si="74"/>
        <v>111.37055837563454</v>
      </c>
      <c r="O180" s="14">
        <f t="shared" si="75"/>
        <v>114.41624365482238</v>
      </c>
      <c r="P180" s="14">
        <f t="shared" si="76"/>
        <v>119.39086294416248</v>
      </c>
      <c r="Q180" s="14">
        <f t="shared" si="77"/>
        <v>122.94416243654827</v>
      </c>
      <c r="R180" s="14">
        <f t="shared" si="78"/>
        <v>132.69035532994931</v>
      </c>
      <c r="S180" s="14">
        <f t="shared" si="79"/>
        <v>141.28312063763229</v>
      </c>
      <c r="U180" s="162"/>
    </row>
    <row r="181" spans="8:23" x14ac:dyDescent="0.25">
      <c r="I181" t="s">
        <v>255</v>
      </c>
      <c r="J181" s="14">
        <f t="shared" si="70"/>
        <v>101.01522842639594</v>
      </c>
      <c r="K181" s="14">
        <f t="shared" si="71"/>
        <v>104.36548223350253</v>
      </c>
      <c r="L181" s="14">
        <f t="shared" si="72"/>
        <v>106.70050761421324</v>
      </c>
      <c r="M181" s="14">
        <f t="shared" si="73"/>
        <v>108.8324873096447</v>
      </c>
      <c r="N181" s="14">
        <f t="shared" si="74"/>
        <v>111.77664974619292</v>
      </c>
      <c r="O181" s="14">
        <f t="shared" si="75"/>
        <v>115.8375634517767</v>
      </c>
      <c r="P181" s="14">
        <f t="shared" si="76"/>
        <v>118.88324873096451</v>
      </c>
      <c r="Q181" s="14">
        <f t="shared" si="77"/>
        <v>123.45177664974624</v>
      </c>
      <c r="R181" s="14">
        <f t="shared" si="78"/>
        <v>134.31472081218286</v>
      </c>
      <c r="S181" s="14">
        <f t="shared" si="79"/>
        <v>141.72368748298754</v>
      </c>
      <c r="U181" s="162"/>
    </row>
    <row r="182" spans="8:23" x14ac:dyDescent="0.25">
      <c r="I182" t="s">
        <v>256</v>
      </c>
      <c r="J182" s="14">
        <f t="shared" si="70"/>
        <v>101.42131979695432</v>
      </c>
      <c r="K182" s="14">
        <f t="shared" si="71"/>
        <v>104.46700507614213</v>
      </c>
      <c r="L182" s="14">
        <f t="shared" si="72"/>
        <v>106.90355329949243</v>
      </c>
      <c r="M182" s="14">
        <f t="shared" si="73"/>
        <v>109.0355329949239</v>
      </c>
      <c r="N182" s="14">
        <f t="shared" si="74"/>
        <v>111.87817258883253</v>
      </c>
      <c r="O182" s="14">
        <f t="shared" si="75"/>
        <v>116.24365482233507</v>
      </c>
      <c r="P182" s="14">
        <f t="shared" si="76"/>
        <v>119.39086294416249</v>
      </c>
      <c r="Q182" s="14">
        <f t="shared" si="77"/>
        <v>124.16243654822338</v>
      </c>
      <c r="R182" s="14">
        <f t="shared" si="78"/>
        <v>135.12690355329957</v>
      </c>
      <c r="S182" s="14">
        <f t="shared" si="79"/>
        <v>142.16562815944414</v>
      </c>
      <c r="U182" s="162"/>
    </row>
    <row r="183" spans="8:23" x14ac:dyDescent="0.25">
      <c r="I183" t="s">
        <v>257</v>
      </c>
      <c r="J183" s="14">
        <f t="shared" si="70"/>
        <v>101.82741116751269</v>
      </c>
      <c r="K183" s="14">
        <f t="shared" si="71"/>
        <v>104.7715736040609</v>
      </c>
      <c r="L183" s="14">
        <f t="shared" si="72"/>
        <v>107.10659898477162</v>
      </c>
      <c r="M183" s="14">
        <f t="shared" si="73"/>
        <v>109.64467005076146</v>
      </c>
      <c r="N183" s="14">
        <f t="shared" si="74"/>
        <v>111.97969543147211</v>
      </c>
      <c r="O183" s="14">
        <f t="shared" si="75"/>
        <v>116.04060913705588</v>
      </c>
      <c r="P183" s="14">
        <f t="shared" si="76"/>
        <v>119.69543147208128</v>
      </c>
      <c r="Q183" s="14">
        <f t="shared" si="77"/>
        <v>124.87309644670054</v>
      </c>
      <c r="R183" s="14">
        <f t="shared" si="78"/>
        <v>135.93908629441634</v>
      </c>
      <c r="S183" s="14">
        <f t="shared" si="79"/>
        <v>142.60894695105549</v>
      </c>
      <c r="U183" s="162"/>
    </row>
    <row r="184" spans="8:23" x14ac:dyDescent="0.25">
      <c r="I184" t="s">
        <v>258</v>
      </c>
      <c r="J184" s="14">
        <f t="shared" si="70"/>
        <v>102.23350253807106</v>
      </c>
      <c r="K184" s="14">
        <f t="shared" si="71"/>
        <v>104.7715736040609</v>
      </c>
      <c r="L184" s="14">
        <f t="shared" si="72"/>
        <v>107.30964467005082</v>
      </c>
      <c r="M184" s="14">
        <f t="shared" si="73"/>
        <v>109.64467005076146</v>
      </c>
      <c r="N184" s="14">
        <f t="shared" si="74"/>
        <v>111.97969543147211</v>
      </c>
      <c r="O184" s="14">
        <f t="shared" si="75"/>
        <v>115.9390862944163</v>
      </c>
      <c r="P184" s="14">
        <f t="shared" si="76"/>
        <v>119.49238578680209</v>
      </c>
      <c r="Q184" s="14">
        <f t="shared" si="77"/>
        <v>125.17766497461932</v>
      </c>
      <c r="R184" s="14">
        <f t="shared" si="78"/>
        <v>136.34517766497473</v>
      </c>
      <c r="S184" s="14">
        <f t="shared" si="79"/>
        <v>143.05364815523404</v>
      </c>
      <c r="U184" s="162"/>
    </row>
    <row r="185" spans="8:23" x14ac:dyDescent="0.25">
      <c r="I185" t="s">
        <v>259</v>
      </c>
      <c r="J185" s="14">
        <f t="shared" si="70"/>
        <v>102.03045685279187</v>
      </c>
      <c r="K185" s="14">
        <f t="shared" si="71"/>
        <v>105.68527918781726</v>
      </c>
      <c r="L185" s="14">
        <f t="shared" si="72"/>
        <v>107.51269035532999</v>
      </c>
      <c r="M185" s="14">
        <f t="shared" si="73"/>
        <v>109.74619289340104</v>
      </c>
      <c r="N185" s="14">
        <f t="shared" si="74"/>
        <v>112.69035532994927</v>
      </c>
      <c r="O185" s="14">
        <f t="shared" si="75"/>
        <v>116.24365482233507</v>
      </c>
      <c r="P185" s="14">
        <f t="shared" si="76"/>
        <v>119.59390862944169</v>
      </c>
      <c r="Q185" s="14">
        <f t="shared" si="77"/>
        <v>125.98984771573608</v>
      </c>
      <c r="R185" s="14">
        <f t="shared" si="78"/>
        <v>137.25888324873105</v>
      </c>
      <c r="S185" s="14">
        <f t="shared" si="79"/>
        <v>143.49973608279305</v>
      </c>
      <c r="U185" s="162"/>
    </row>
    <row r="186" spans="8:23" x14ac:dyDescent="0.25">
      <c r="I186" t="s">
        <v>260</v>
      </c>
      <c r="J186" s="14">
        <f t="shared" si="70"/>
        <v>102.63959390862942</v>
      </c>
      <c r="K186" s="14">
        <f t="shared" si="71"/>
        <v>106.29441624365484</v>
      </c>
      <c r="L186" s="14">
        <f t="shared" si="72"/>
        <v>107.20812182741119</v>
      </c>
      <c r="M186" s="14">
        <f t="shared" si="73"/>
        <v>109.34010152284267</v>
      </c>
      <c r="N186" s="14">
        <f t="shared" si="74"/>
        <v>113.29949238578683</v>
      </c>
      <c r="O186" s="14">
        <f t="shared" si="75"/>
        <v>116.24365482233507</v>
      </c>
      <c r="P186" s="14">
        <f t="shared" si="76"/>
        <v>119.4923857868021</v>
      </c>
      <c r="Q186" s="14">
        <f t="shared" si="77"/>
        <v>127.2081218274112</v>
      </c>
      <c r="R186" s="14">
        <f t="shared" si="78"/>
        <v>138.27411167512702</v>
      </c>
      <c r="S186" s="14">
        <f t="shared" si="79"/>
        <v>143.94721505798825</v>
      </c>
      <c r="U186" s="162"/>
    </row>
    <row r="187" spans="8:23" x14ac:dyDescent="0.25">
      <c r="I187" t="s">
        <v>261</v>
      </c>
      <c r="J187" s="14">
        <f t="shared" si="70"/>
        <v>102.84263959390861</v>
      </c>
      <c r="K187" s="14">
        <f t="shared" si="71"/>
        <v>105.48223350253809</v>
      </c>
      <c r="L187" s="14">
        <f t="shared" si="72"/>
        <v>107.30964467005079</v>
      </c>
      <c r="M187" s="14">
        <f t="shared" si="73"/>
        <v>109.0355329949239</v>
      </c>
      <c r="N187" s="14">
        <f t="shared" si="74"/>
        <v>113.29949238578683</v>
      </c>
      <c r="O187" s="14">
        <f t="shared" si="75"/>
        <v>116.44670050761425</v>
      </c>
      <c r="P187" s="14">
        <f t="shared" si="76"/>
        <v>120.40609137055843</v>
      </c>
      <c r="Q187" s="14">
        <f t="shared" si="77"/>
        <v>128.62944162436554</v>
      </c>
      <c r="R187" s="14">
        <f t="shared" si="78"/>
        <v>138.07106598984785</v>
      </c>
      <c r="S187" s="14">
        <f t="shared" si="79"/>
        <v>144.3960894185598</v>
      </c>
      <c r="U187" s="162"/>
    </row>
    <row r="188" spans="8:23" x14ac:dyDescent="0.25">
      <c r="I188" t="s">
        <v>262</v>
      </c>
      <c r="J188" s="14">
        <f t="shared" si="70"/>
        <v>102.94416243654821</v>
      </c>
      <c r="K188" s="14">
        <f t="shared" si="71"/>
        <v>105.68527918781729</v>
      </c>
      <c r="L188" s="14">
        <f t="shared" si="72"/>
        <v>107.30964467005079</v>
      </c>
      <c r="M188" s="14">
        <f t="shared" si="73"/>
        <v>109.44162436548226</v>
      </c>
      <c r="N188" s="14">
        <f t="shared" si="74"/>
        <v>113.40101522842644</v>
      </c>
      <c r="O188" s="14">
        <f t="shared" si="75"/>
        <v>116.85279187817262</v>
      </c>
      <c r="P188" s="14">
        <f t="shared" si="76"/>
        <v>120.40609137055843</v>
      </c>
      <c r="Q188" s="14">
        <f t="shared" si="77"/>
        <v>129.3401015228427</v>
      </c>
      <c r="R188" s="14">
        <f t="shared" si="78"/>
        <v>138.17258883248743</v>
      </c>
      <c r="S188" s="14">
        <f t="shared" si="79"/>
        <v>144.84636351577439</v>
      </c>
      <c r="U188" s="166"/>
    </row>
    <row r="189" spans="8:23" x14ac:dyDescent="0.25">
      <c r="H189" s="117" t="s">
        <v>286</v>
      </c>
      <c r="I189" s="112" t="s">
        <v>297</v>
      </c>
      <c r="J189" s="112">
        <v>100</v>
      </c>
      <c r="K189" s="112">
        <f t="shared" ref="K189:S189" si="80">J200*K75</f>
        <v>100.6024092349288</v>
      </c>
      <c r="L189" s="112">
        <f t="shared" si="80"/>
        <v>100.50230783694289</v>
      </c>
      <c r="M189" s="112">
        <f t="shared" si="80"/>
        <v>103.14930550434062</v>
      </c>
      <c r="N189" s="112">
        <f t="shared" si="80"/>
        <v>104.75716581064816</v>
      </c>
      <c r="O189" s="112">
        <f t="shared" si="80"/>
        <v>108.14521650956451</v>
      </c>
      <c r="P189" s="112">
        <f t="shared" si="80"/>
        <v>113.51815514743953</v>
      </c>
      <c r="Q189" s="112">
        <f t="shared" si="80"/>
        <v>120.65066747567074</v>
      </c>
      <c r="R189" s="112">
        <f t="shared" si="80"/>
        <v>126.12676171231267</v>
      </c>
      <c r="S189" s="112">
        <f t="shared" si="80"/>
        <v>133.85876849524789</v>
      </c>
      <c r="T189" s="111"/>
      <c r="U189" s="162"/>
      <c r="V189" s="111"/>
      <c r="W189" s="111"/>
    </row>
    <row r="190" spans="8:23" x14ac:dyDescent="0.25">
      <c r="I190" t="s">
        <v>252</v>
      </c>
      <c r="J190" s="14">
        <f t="shared" ref="J190:J200" si="81">J189*J76</f>
        <v>100</v>
      </c>
      <c r="K190" s="14">
        <f t="shared" ref="K190:K200" si="82">K189*K76</f>
        <v>100.6024092349288</v>
      </c>
      <c r="L190" s="14">
        <f t="shared" ref="L190:L200" si="83">L189*L76</f>
        <v>100.60270974287391</v>
      </c>
      <c r="M190" s="14">
        <f t="shared" ref="M190:M200" si="84">M189*M76</f>
        <v>103.38388807046483</v>
      </c>
      <c r="N190" s="14">
        <f t="shared" ref="N190:N200" si="85">N189*N76</f>
        <v>104.99174679614865</v>
      </c>
      <c r="O190" s="14">
        <f t="shared" ref="O190:O200" si="86">O189*O76</f>
        <v>108.34622992315106</v>
      </c>
      <c r="P190" s="14">
        <f t="shared" ref="P190:P200" si="87">P189*P76</f>
        <v>113.95463430062399</v>
      </c>
      <c r="Q190" s="14">
        <f t="shared" ref="Q190:Q200" si="88">Q189*Q76</f>
        <v>120.95254570955481</v>
      </c>
      <c r="R190" s="14">
        <f t="shared" ref="R190:R200" si="89">R189*R76</f>
        <v>126.46229446493919</v>
      </c>
      <c r="S190" s="14">
        <f t="shared" ref="S190:S200" si="90">S189*S76</f>
        <v>133.85876849524789</v>
      </c>
      <c r="U190" s="162"/>
    </row>
    <row r="191" spans="8:23" x14ac:dyDescent="0.25">
      <c r="I191" t="s">
        <v>253</v>
      </c>
      <c r="J191" s="14">
        <f t="shared" si="81"/>
        <v>100</v>
      </c>
      <c r="K191" s="14">
        <f t="shared" si="82"/>
        <v>100.6024092349288</v>
      </c>
      <c r="L191" s="14">
        <f t="shared" si="83"/>
        <v>100.70321195040925</v>
      </c>
      <c r="M191" s="14">
        <f t="shared" si="84"/>
        <v>103.61900412520598</v>
      </c>
      <c r="N191" s="14">
        <f t="shared" si="85"/>
        <v>105.22685307496279</v>
      </c>
      <c r="O191" s="14">
        <f t="shared" si="86"/>
        <v>108.54761696761787</v>
      </c>
      <c r="P191" s="14">
        <f t="shared" si="87"/>
        <v>114.39279172325283</v>
      </c>
      <c r="Q191" s="14">
        <f t="shared" si="88"/>
        <v>121.25517926846111</v>
      </c>
      <c r="R191" s="14">
        <f t="shared" si="89"/>
        <v>126.79871982930455</v>
      </c>
      <c r="S191" s="14">
        <f t="shared" si="90"/>
        <v>134.21591822527614</v>
      </c>
      <c r="T191" s="82">
        <f>S191/R191-1</f>
        <v>5.8495846061825896E-2</v>
      </c>
      <c r="U191" s="162"/>
    </row>
    <row r="192" spans="8:23" x14ac:dyDescent="0.25">
      <c r="I192" t="s">
        <v>254</v>
      </c>
      <c r="J192" s="14">
        <f>J191*J78</f>
        <v>100.10030090270811</v>
      </c>
      <c r="K192" s="14">
        <f t="shared" si="82"/>
        <v>100.56897540002188</v>
      </c>
      <c r="L192" s="14">
        <f t="shared" si="83"/>
        <v>100.93724995959015</v>
      </c>
      <c r="M192" s="14">
        <f t="shared" si="84"/>
        <v>103.68587666739714</v>
      </c>
      <c r="N192" s="14">
        <f t="shared" si="85"/>
        <v>105.36060185548388</v>
      </c>
      <c r="O192" s="14">
        <f t="shared" si="86"/>
        <v>109.01578290648006</v>
      </c>
      <c r="P192" s="14">
        <f t="shared" si="87"/>
        <v>115.26244452582726</v>
      </c>
      <c r="Q192" s="14">
        <f t="shared" si="88"/>
        <v>121.92435796199565</v>
      </c>
      <c r="R192" s="14">
        <f t="shared" si="89"/>
        <v>127.63534373950056</v>
      </c>
      <c r="S192" s="14">
        <f t="shared" si="90"/>
        <v>134.57402086956688</v>
      </c>
      <c r="U192" s="162"/>
    </row>
    <row r="193" spans="8:23" x14ac:dyDescent="0.25">
      <c r="I193" t="s">
        <v>255</v>
      </c>
      <c r="J193" s="14">
        <f t="shared" si="81"/>
        <v>100.20070240812707</v>
      </c>
      <c r="K193" s="14">
        <f t="shared" si="82"/>
        <v>100.53555267639277</v>
      </c>
      <c r="L193" s="14">
        <f t="shared" si="83"/>
        <v>101.17183188180699</v>
      </c>
      <c r="M193" s="14">
        <f>M192*M79</f>
        <v>103.75279236708568</v>
      </c>
      <c r="N193" s="14">
        <f t="shared" si="85"/>
        <v>105.49452063763258</v>
      </c>
      <c r="O193" s="14">
        <f t="shared" si="86"/>
        <v>109.48596804532501</v>
      </c>
      <c r="P193" s="14">
        <f t="shared" si="87"/>
        <v>116.13870872397682</v>
      </c>
      <c r="Q193" s="14">
        <f t="shared" si="88"/>
        <v>122.59722969467774</v>
      </c>
      <c r="R193" s="14">
        <f t="shared" si="89"/>
        <v>128.47748773355903</v>
      </c>
      <c r="S193" s="14">
        <f t="shared" si="90"/>
        <v>134.93307897059884</v>
      </c>
      <c r="U193" s="162"/>
    </row>
    <row r="194" spans="8:23" x14ac:dyDescent="0.25">
      <c r="I194" t="s">
        <v>256</v>
      </c>
      <c r="J194" s="14">
        <f t="shared" si="81"/>
        <v>100.3012046171623</v>
      </c>
      <c r="K194" s="14">
        <f t="shared" si="82"/>
        <v>100.50214106034878</v>
      </c>
      <c r="L194" s="14">
        <f t="shared" si="83"/>
        <v>101.4069589811339</v>
      </c>
      <c r="M194" s="14">
        <f t="shared" si="84"/>
        <v>103.81975125212412</v>
      </c>
      <c r="N194" s="14">
        <f t="shared" si="85"/>
        <v>105.62860963748976</v>
      </c>
      <c r="O194" s="14">
        <f t="shared" si="86"/>
        <v>109.9581810929635</v>
      </c>
      <c r="P194" s="14">
        <f t="shared" si="87"/>
        <v>117.02163457977313</v>
      </c>
      <c r="Q194" s="14">
        <f t="shared" si="88"/>
        <v>123.27381484751811</v>
      </c>
      <c r="R194" s="14">
        <f t="shared" si="89"/>
        <v>129.32518823325262</v>
      </c>
      <c r="S194" s="14">
        <f t="shared" si="90"/>
        <v>135.29309507763438</v>
      </c>
      <c r="U194" s="162"/>
    </row>
    <row r="195" spans="8:23" x14ac:dyDescent="0.25">
      <c r="I195" t="s">
        <v>257</v>
      </c>
      <c r="J195" s="14">
        <f t="shared" si="81"/>
        <v>100.3012046171623</v>
      </c>
      <c r="K195" s="14">
        <f t="shared" si="82"/>
        <v>100.53557490634356</v>
      </c>
      <c r="L195" s="14">
        <f t="shared" si="83"/>
        <v>101.67443529892127</v>
      </c>
      <c r="M195" s="14">
        <f>M194*M81</f>
        <v>103.85318756492673</v>
      </c>
      <c r="N195" s="14">
        <f t="shared" si="85"/>
        <v>105.92954584728318</v>
      </c>
      <c r="O195" s="14">
        <f t="shared" si="86"/>
        <v>110.39293059241864</v>
      </c>
      <c r="P195" s="14">
        <f t="shared" si="87"/>
        <v>117.48998874904609</v>
      </c>
      <c r="Q195" s="14">
        <f t="shared" si="88"/>
        <v>123.74228211349674</v>
      </c>
      <c r="R195" s="14">
        <f t="shared" si="89"/>
        <v>129.9276347622895</v>
      </c>
      <c r="S195" s="14">
        <f t="shared" si="90"/>
        <v>135.65407174673751</v>
      </c>
      <c r="U195" s="162"/>
    </row>
    <row r="196" spans="8:23" x14ac:dyDescent="0.25">
      <c r="I196" t="s">
        <v>258</v>
      </c>
      <c r="J196" s="14">
        <f t="shared" si="81"/>
        <v>100.3012046171623</v>
      </c>
      <c r="K196" s="14">
        <f t="shared" si="82"/>
        <v>100.56901987470893</v>
      </c>
      <c r="L196" s="14">
        <f t="shared" si="83"/>
        <v>101.94261712628408</v>
      </c>
      <c r="M196" s="14">
        <f t="shared" si="84"/>
        <v>103.88663464626808</v>
      </c>
      <c r="N196" s="14">
        <f t="shared" si="85"/>
        <v>106.23133942519567</v>
      </c>
      <c r="O196" s="14">
        <f t="shared" si="86"/>
        <v>110.82939899196286</v>
      </c>
      <c r="P196" s="14">
        <f t="shared" si="87"/>
        <v>117.96021740613203</v>
      </c>
      <c r="Q196" s="14">
        <f t="shared" si="88"/>
        <v>124.21252965681622</v>
      </c>
      <c r="R196" s="14">
        <f t="shared" si="89"/>
        <v>130.53288771925668</v>
      </c>
      <c r="S196" s="14">
        <f t="shared" si="90"/>
        <v>136.01601154079216</v>
      </c>
      <c r="U196" s="162"/>
    </row>
    <row r="197" spans="8:23" x14ac:dyDescent="0.25">
      <c r="I197" t="s">
        <v>259</v>
      </c>
      <c r="J197" s="14">
        <f t="shared" si="81"/>
        <v>100.3012046171623</v>
      </c>
      <c r="K197" s="14">
        <f t="shared" si="82"/>
        <v>100.60247596914495</v>
      </c>
      <c r="L197" s="14">
        <f t="shared" si="83"/>
        <v>102.21150632411141</v>
      </c>
      <c r="M197" s="14">
        <f t="shared" si="84"/>
        <v>103.9200924996163</v>
      </c>
      <c r="N197" s="14">
        <f t="shared" si="85"/>
        <v>106.53399281387145</v>
      </c>
      <c r="O197" s="14">
        <f t="shared" si="86"/>
        <v>111.267593087734</v>
      </c>
      <c r="P197" s="14">
        <f t="shared" si="87"/>
        <v>118.4323280532692</v>
      </c>
      <c r="Q197" s="14">
        <f t="shared" si="88"/>
        <v>124.68456424291703</v>
      </c>
      <c r="R197" s="14">
        <f t="shared" si="89"/>
        <v>131.14096017757618</v>
      </c>
      <c r="S197" s="14">
        <f t="shared" si="90"/>
        <v>136.3789170295203</v>
      </c>
      <c r="U197" s="162"/>
    </row>
    <row r="198" spans="8:23" x14ac:dyDescent="0.25">
      <c r="I198" t="s">
        <v>260</v>
      </c>
      <c r="J198" s="14">
        <f t="shared" si="81"/>
        <v>100.40150582177945</v>
      </c>
      <c r="K198" s="14">
        <f t="shared" si="82"/>
        <v>100.53560825497469</v>
      </c>
      <c r="L198" s="14">
        <f t="shared" si="83"/>
        <v>102.44555295292031</v>
      </c>
      <c r="M198" s="14">
        <f t="shared" si="84"/>
        <v>104.12071043880476</v>
      </c>
      <c r="N198" s="14">
        <f t="shared" si="85"/>
        <v>107.00212712002156</v>
      </c>
      <c r="O198" s="14">
        <f t="shared" si="86"/>
        <v>111.86958186909234</v>
      </c>
      <c r="P198" s="14">
        <f t="shared" si="87"/>
        <v>119.06798179140823</v>
      </c>
      <c r="Q198" s="14">
        <f t="shared" si="88"/>
        <v>125.05266145351072</v>
      </c>
      <c r="R198" s="14">
        <f>R197*R84</f>
        <v>131.67650263874035</v>
      </c>
      <c r="S198" s="14">
        <f t="shared" si="90"/>
        <v>136.74279078950013</v>
      </c>
      <c r="U198" s="162"/>
    </row>
    <row r="199" spans="8:23" x14ac:dyDescent="0.25">
      <c r="I199" t="s">
        <v>261</v>
      </c>
      <c r="J199" s="14">
        <f t="shared" si="81"/>
        <v>100.50190732760122</v>
      </c>
      <c r="K199" s="14">
        <f t="shared" si="82"/>
        <v>100.46878498594513</v>
      </c>
      <c r="L199" s="14">
        <f t="shared" si="83"/>
        <v>102.68013550793191</v>
      </c>
      <c r="M199" s="14">
        <f t="shared" si="84"/>
        <v>104.32171567131212</v>
      </c>
      <c r="N199" s="14">
        <f t="shared" si="85"/>
        <v>107.4723185135182</v>
      </c>
      <c r="O199" s="14">
        <f t="shared" si="86"/>
        <v>112.47482757803242</v>
      </c>
      <c r="P199" s="14">
        <f t="shared" si="87"/>
        <v>119.70704723040167</v>
      </c>
      <c r="Q199" s="14">
        <f t="shared" si="88"/>
        <v>125.4218453708453</v>
      </c>
      <c r="R199" s="14">
        <f t="shared" si="89"/>
        <v>132.21423210331918</v>
      </c>
      <c r="S199" s="14">
        <f t="shared" si="90"/>
        <v>137.10763540418455</v>
      </c>
      <c r="U199" s="162"/>
    </row>
    <row r="200" spans="8:23" x14ac:dyDescent="0.25">
      <c r="I200" t="s">
        <v>262</v>
      </c>
      <c r="J200" s="14">
        <f t="shared" si="81"/>
        <v>100.6024092349288</v>
      </c>
      <c r="K200" s="14">
        <f t="shared" si="82"/>
        <v>100.4020061325148</v>
      </c>
      <c r="L200" s="14">
        <f t="shared" si="83"/>
        <v>102.9152552163243</v>
      </c>
      <c r="M200" s="14">
        <f t="shared" si="84"/>
        <v>104.52310894480887</v>
      </c>
      <c r="N200" s="14">
        <f t="shared" si="85"/>
        <v>107.9445760336655</v>
      </c>
      <c r="O200" s="14">
        <f t="shared" si="86"/>
        <v>113.08334783544286</v>
      </c>
      <c r="P200" s="14">
        <f t="shared" si="87"/>
        <v>120.3495426816383</v>
      </c>
      <c r="Q200" s="14">
        <f t="shared" si="88"/>
        <v>125.79211920312639</v>
      </c>
      <c r="R200" s="14">
        <f t="shared" si="89"/>
        <v>132.75415750241388</v>
      </c>
      <c r="S200" s="14">
        <f t="shared" si="90"/>
        <v>137.4734534639193</v>
      </c>
      <c r="U200" s="166"/>
    </row>
    <row r="201" spans="8:23" x14ac:dyDescent="0.25">
      <c r="H201" s="117" t="s">
        <v>287</v>
      </c>
      <c r="I201" s="112" t="s">
        <v>297</v>
      </c>
      <c r="J201" s="112">
        <v>100</v>
      </c>
      <c r="K201" s="112">
        <f t="shared" ref="K201:S201" si="91">J212*K87</f>
        <v>102.94117647058823</v>
      </c>
      <c r="L201" s="112">
        <f t="shared" si="91"/>
        <v>105.78093306288031</v>
      </c>
      <c r="M201" s="112">
        <f t="shared" si="91"/>
        <v>107.5050709939148</v>
      </c>
      <c r="N201" s="112">
        <f t="shared" si="91"/>
        <v>110.85192697768764</v>
      </c>
      <c r="O201" s="112">
        <f t="shared" si="91"/>
        <v>112.88032454361058</v>
      </c>
      <c r="P201" s="112">
        <f t="shared" si="91"/>
        <v>115.72008113590269</v>
      </c>
      <c r="Q201" s="112">
        <f t="shared" si="91"/>
        <v>119.47261663286007</v>
      </c>
      <c r="R201" s="112">
        <f t="shared" si="91"/>
        <v>127.89046653144024</v>
      </c>
      <c r="S201" s="112">
        <f t="shared" si="91"/>
        <v>133.8742393509128</v>
      </c>
      <c r="T201" s="111"/>
      <c r="U201" s="162"/>
      <c r="V201" s="111"/>
      <c r="W201" s="111"/>
    </row>
    <row r="202" spans="8:23" x14ac:dyDescent="0.25">
      <c r="I202" t="s">
        <v>252</v>
      </c>
      <c r="J202" s="14">
        <f t="shared" ref="J202:J212" si="92">J201*J88</f>
        <v>100.30425963488845</v>
      </c>
      <c r="K202" s="14">
        <f t="shared" ref="K202:K212" si="93">K201*K88</f>
        <v>103.54969574036511</v>
      </c>
      <c r="L202" s="14">
        <f t="shared" ref="L202:L212" si="94">L201*L88</f>
        <v>106.1866125760649</v>
      </c>
      <c r="M202" s="14">
        <f t="shared" ref="M202:M212" si="95">M201*M88</f>
        <v>108.51926977687627</v>
      </c>
      <c r="N202" s="14">
        <f t="shared" ref="N202:N212" si="96">N201*N88</f>
        <v>111.76470588235294</v>
      </c>
      <c r="O202" s="14">
        <f t="shared" ref="O202:O212" si="97">O201*O88</f>
        <v>112.77890466531444</v>
      </c>
      <c r="P202" s="14">
        <f t="shared" ref="P202:P212" si="98">P201*P88</f>
        <v>116.53144016227188</v>
      </c>
      <c r="Q202" s="14">
        <f t="shared" ref="Q202:Q212" si="99">Q201*Q88</f>
        <v>120.79107505070998</v>
      </c>
      <c r="R202" s="14">
        <f t="shared" ref="R202:R212" si="100">R201*R88</f>
        <v>128.39756592292096</v>
      </c>
      <c r="S202" s="14">
        <f t="shared" ref="S202:S212" si="101">S201*S88</f>
        <v>134.17849898580127</v>
      </c>
      <c r="U202" s="162"/>
    </row>
    <row r="203" spans="8:23" x14ac:dyDescent="0.25">
      <c r="I203" t="s">
        <v>253</v>
      </c>
      <c r="J203" s="14">
        <f t="shared" si="92"/>
        <v>100.60851926977688</v>
      </c>
      <c r="K203" s="14">
        <f t="shared" si="93"/>
        <v>103.9553752535497</v>
      </c>
      <c r="L203" s="14">
        <f t="shared" si="94"/>
        <v>106.49087221095334</v>
      </c>
      <c r="M203" s="14">
        <f t="shared" si="95"/>
        <v>108.82352941176471</v>
      </c>
      <c r="N203" s="14">
        <f t="shared" si="96"/>
        <v>111.96754563894525</v>
      </c>
      <c r="O203" s="14">
        <f t="shared" si="97"/>
        <v>112.77890466531444</v>
      </c>
      <c r="P203" s="14">
        <f t="shared" si="98"/>
        <v>116.22718052738342</v>
      </c>
      <c r="Q203" s="14">
        <f t="shared" si="99"/>
        <v>121.50101419878301</v>
      </c>
      <c r="R203" s="14">
        <f t="shared" si="100"/>
        <v>129.41176470588243</v>
      </c>
      <c r="S203" s="14">
        <f t="shared" si="101"/>
        <v>134.54090115679392</v>
      </c>
      <c r="T203" s="82">
        <f>S203/R203-1</f>
        <v>3.963423621158868E-2</v>
      </c>
      <c r="U203" s="162"/>
    </row>
    <row r="204" spans="8:23" x14ac:dyDescent="0.25">
      <c r="I204" t="s">
        <v>254</v>
      </c>
      <c r="J204" s="14">
        <f t="shared" si="92"/>
        <v>101.01419878296144</v>
      </c>
      <c r="K204" s="14">
        <f t="shared" si="93"/>
        <v>104.36105476673428</v>
      </c>
      <c r="L204" s="14">
        <f t="shared" si="94"/>
        <v>106.69371196754562</v>
      </c>
      <c r="M204" s="14">
        <f t="shared" si="95"/>
        <v>109.2292089249493</v>
      </c>
      <c r="N204" s="14">
        <f t="shared" si="96"/>
        <v>112.37322515212983</v>
      </c>
      <c r="O204" s="14">
        <f t="shared" si="97"/>
        <v>113.28600405679518</v>
      </c>
      <c r="P204" s="14">
        <f t="shared" si="98"/>
        <v>116.632860040568</v>
      </c>
      <c r="Q204" s="14">
        <f t="shared" si="99"/>
        <v>122.92089249492905</v>
      </c>
      <c r="R204" s="14">
        <f t="shared" si="100"/>
        <v>130.8316430020285</v>
      </c>
      <c r="S204" s="14">
        <f t="shared" si="101"/>
        <v>134.90428213836006</v>
      </c>
      <c r="U204" s="162"/>
    </row>
    <row r="205" spans="8:23" x14ac:dyDescent="0.25">
      <c r="I205" t="s">
        <v>255</v>
      </c>
      <c r="J205" s="14">
        <f t="shared" si="92"/>
        <v>101.21703853955374</v>
      </c>
      <c r="K205" s="14">
        <f t="shared" si="93"/>
        <v>104.66531440162271</v>
      </c>
      <c r="L205" s="14">
        <f t="shared" si="94"/>
        <v>106.89655172413792</v>
      </c>
      <c r="M205" s="14">
        <f t="shared" si="95"/>
        <v>109.33062880324545</v>
      </c>
      <c r="N205" s="14">
        <f t="shared" si="96"/>
        <v>112.06896551724141</v>
      </c>
      <c r="O205" s="14">
        <f t="shared" si="97"/>
        <v>113.48884381338749</v>
      </c>
      <c r="P205" s="14">
        <f t="shared" si="98"/>
        <v>116.53144016227186</v>
      </c>
      <c r="Q205" s="14">
        <f t="shared" si="99"/>
        <v>123.22515212981749</v>
      </c>
      <c r="R205" s="14">
        <f t="shared" si="100"/>
        <v>131.44016227180535</v>
      </c>
      <c r="S205" s="14">
        <f t="shared" si="101"/>
        <v>135.26864457416522</v>
      </c>
      <c r="U205" s="162"/>
    </row>
    <row r="206" spans="8:23" x14ac:dyDescent="0.25">
      <c r="I206" t="s">
        <v>256</v>
      </c>
      <c r="J206" s="14">
        <f t="shared" si="92"/>
        <v>101.52129817444218</v>
      </c>
      <c r="K206" s="14">
        <f t="shared" si="93"/>
        <v>105.27383367139959</v>
      </c>
      <c r="L206" s="14">
        <f t="shared" si="94"/>
        <v>107.30223123732249</v>
      </c>
      <c r="M206" s="14">
        <f t="shared" si="95"/>
        <v>110.04056795131848</v>
      </c>
      <c r="N206" s="14">
        <f t="shared" si="96"/>
        <v>112.17038539553755</v>
      </c>
      <c r="O206" s="14">
        <f t="shared" si="97"/>
        <v>113.69168356997976</v>
      </c>
      <c r="P206" s="14">
        <f t="shared" si="98"/>
        <v>116.93711967545643</v>
      </c>
      <c r="Q206" s="14">
        <f t="shared" si="99"/>
        <v>124.3407707910751</v>
      </c>
      <c r="R206" s="14">
        <f t="shared" si="100"/>
        <v>132.25152129817451</v>
      </c>
      <c r="S206" s="14">
        <f t="shared" si="101"/>
        <v>135.63399111501525</v>
      </c>
      <c r="U206" s="162"/>
    </row>
    <row r="207" spans="8:23" x14ac:dyDescent="0.25">
      <c r="I207" t="s">
        <v>257</v>
      </c>
      <c r="J207" s="14">
        <f t="shared" si="92"/>
        <v>101.52129817444218</v>
      </c>
      <c r="K207" s="14">
        <f t="shared" si="93"/>
        <v>105.98377281947261</v>
      </c>
      <c r="L207" s="14">
        <f t="shared" si="94"/>
        <v>107.60649087221091</v>
      </c>
      <c r="M207" s="14">
        <f t="shared" si="95"/>
        <v>110.85192697768764</v>
      </c>
      <c r="N207" s="14">
        <f t="shared" si="96"/>
        <v>112.98174442190674</v>
      </c>
      <c r="O207" s="14">
        <f t="shared" si="97"/>
        <v>114.50304259634893</v>
      </c>
      <c r="P207" s="14">
        <f t="shared" si="98"/>
        <v>117.95131845841789</v>
      </c>
      <c r="Q207" s="14">
        <f t="shared" si="99"/>
        <v>125.96348884381345</v>
      </c>
      <c r="R207" s="14">
        <f t="shared" si="100"/>
        <v>132.75862068965523</v>
      </c>
      <c r="S207" s="14">
        <f t="shared" si="101"/>
        <v>136.00032441887552</v>
      </c>
      <c r="U207" s="162"/>
    </row>
    <row r="208" spans="8:23" x14ac:dyDescent="0.25">
      <c r="I208" t="s">
        <v>258</v>
      </c>
      <c r="J208" s="14">
        <f t="shared" si="92"/>
        <v>101.3184584178499</v>
      </c>
      <c r="K208" s="14">
        <f t="shared" si="93"/>
        <v>105.37525354969574</v>
      </c>
      <c r="L208" s="14">
        <f t="shared" si="94"/>
        <v>106.79513184584175</v>
      </c>
      <c r="M208" s="14">
        <f t="shared" si="95"/>
        <v>110.44624746450307</v>
      </c>
      <c r="N208" s="14">
        <f t="shared" si="96"/>
        <v>112.17038539553756</v>
      </c>
      <c r="O208" s="14">
        <f t="shared" si="97"/>
        <v>114.09736308316434</v>
      </c>
      <c r="P208" s="14">
        <f t="shared" si="98"/>
        <v>117.95131845841789</v>
      </c>
      <c r="Q208" s="14">
        <f t="shared" si="99"/>
        <v>125.65922920892501</v>
      </c>
      <c r="R208" s="14">
        <f t="shared" si="100"/>
        <v>131.74442190669376</v>
      </c>
      <c r="S208" s="14">
        <f t="shared" si="101"/>
        <v>136.36764715089029</v>
      </c>
      <c r="U208" s="162"/>
    </row>
    <row r="209" spans="8:23" x14ac:dyDescent="0.25">
      <c r="I209" t="s">
        <v>259</v>
      </c>
      <c r="J209" s="14">
        <f t="shared" si="92"/>
        <v>102.02839756592292</v>
      </c>
      <c r="K209" s="14">
        <f t="shared" si="93"/>
        <v>105.67951318458417</v>
      </c>
      <c r="L209" s="14">
        <f t="shared" si="94"/>
        <v>107.40365111561864</v>
      </c>
      <c r="M209" s="14">
        <f t="shared" si="95"/>
        <v>111.05476673427995</v>
      </c>
      <c r="N209" s="14">
        <f t="shared" si="96"/>
        <v>112.6774847870183</v>
      </c>
      <c r="O209" s="14">
        <f t="shared" si="97"/>
        <v>114.50304259634892</v>
      </c>
      <c r="P209" s="14">
        <f t="shared" si="98"/>
        <v>119.16835699797163</v>
      </c>
      <c r="Q209" s="14">
        <f t="shared" si="99"/>
        <v>127.38336713995949</v>
      </c>
      <c r="R209" s="14">
        <f t="shared" si="100"/>
        <v>131.64300202839763</v>
      </c>
      <c r="S209" s="14">
        <f t="shared" si="101"/>
        <v>136.73596198340212</v>
      </c>
      <c r="U209" s="162"/>
    </row>
    <row r="210" spans="8:23" x14ac:dyDescent="0.25">
      <c r="I210" t="s">
        <v>260</v>
      </c>
      <c r="J210" s="14">
        <f t="shared" si="92"/>
        <v>102.43407707910751</v>
      </c>
      <c r="K210" s="14">
        <f t="shared" si="93"/>
        <v>106.1866125760649</v>
      </c>
      <c r="L210" s="14">
        <f t="shared" si="94"/>
        <v>107.50507099391479</v>
      </c>
      <c r="M210" s="14">
        <f t="shared" si="95"/>
        <v>110.85192697768765</v>
      </c>
      <c r="N210" s="14">
        <f t="shared" si="96"/>
        <v>112.8803245436106</v>
      </c>
      <c r="O210" s="14">
        <f t="shared" si="97"/>
        <v>114.80730223123737</v>
      </c>
      <c r="P210" s="14">
        <f t="shared" si="98"/>
        <v>118.86409736308319</v>
      </c>
      <c r="Q210" s="14">
        <f t="shared" si="99"/>
        <v>127.78904665314408</v>
      </c>
      <c r="R210" s="14">
        <f t="shared" si="100"/>
        <v>132.96146044624751</v>
      </c>
      <c r="S210" s="14">
        <f t="shared" si="101"/>
        <v>137.10527159597126</v>
      </c>
      <c r="U210" s="162"/>
    </row>
    <row r="211" spans="8:23" x14ac:dyDescent="0.25">
      <c r="I211" t="s">
        <v>261</v>
      </c>
      <c r="J211" s="14">
        <f t="shared" si="92"/>
        <v>102.73833671399595</v>
      </c>
      <c r="K211" s="14">
        <f t="shared" si="93"/>
        <v>106.3894523326572</v>
      </c>
      <c r="L211" s="14">
        <f t="shared" si="94"/>
        <v>107.60649087221094</v>
      </c>
      <c r="M211" s="14">
        <f t="shared" si="95"/>
        <v>111.35902636916838</v>
      </c>
      <c r="N211" s="14">
        <f t="shared" si="96"/>
        <v>113.18458417849902</v>
      </c>
      <c r="O211" s="14">
        <f t="shared" si="97"/>
        <v>113.99594320486821</v>
      </c>
      <c r="P211" s="14">
        <f t="shared" si="98"/>
        <v>119.77687626774849</v>
      </c>
      <c r="Q211" s="14">
        <f t="shared" si="99"/>
        <v>127.58620689655179</v>
      </c>
      <c r="R211" s="14">
        <f t="shared" si="100"/>
        <v>133.67139959432055</v>
      </c>
      <c r="S211" s="14">
        <f t="shared" si="101"/>
        <v>137.47557867539518</v>
      </c>
      <c r="U211" s="162"/>
    </row>
    <row r="212" spans="8:23" x14ac:dyDescent="0.25">
      <c r="I212" t="s">
        <v>262</v>
      </c>
      <c r="J212" s="14">
        <f t="shared" si="92"/>
        <v>102.33265720081137</v>
      </c>
      <c r="K212" s="14">
        <f t="shared" si="93"/>
        <v>105.88235294117646</v>
      </c>
      <c r="L212" s="14">
        <f t="shared" si="94"/>
        <v>107.60649087221094</v>
      </c>
      <c r="M212" s="14">
        <f t="shared" si="95"/>
        <v>111.35902636916838</v>
      </c>
      <c r="N212" s="14">
        <f t="shared" si="96"/>
        <v>112.88032454361058</v>
      </c>
      <c r="O212" s="14">
        <f t="shared" si="97"/>
        <v>114.50304259634895</v>
      </c>
      <c r="P212" s="14">
        <f t="shared" si="98"/>
        <v>120.58823529411768</v>
      </c>
      <c r="Q212" s="14">
        <f t="shared" si="99"/>
        <v>127.68762677484794</v>
      </c>
      <c r="R212" s="14">
        <f t="shared" si="100"/>
        <v>133.77281947261667</v>
      </c>
      <c r="S212" s="14">
        <f t="shared" si="101"/>
        <v>137.84688591572814</v>
      </c>
      <c r="U212" s="38"/>
    </row>
    <row r="213" spans="8:23" x14ac:dyDescent="0.25">
      <c r="H213" s="117" t="s">
        <v>288</v>
      </c>
      <c r="I213" s="112" t="s">
        <v>297</v>
      </c>
      <c r="J213" s="112">
        <v>100</v>
      </c>
      <c r="K213" s="112">
        <f t="shared" ref="K213:S213" si="102">J224*K100</f>
        <v>101.29656593302524</v>
      </c>
      <c r="L213" s="112">
        <f t="shared" si="102"/>
        <v>104.25144240323905</v>
      </c>
      <c r="M213" s="112">
        <f t="shared" si="102"/>
        <v>106.7512731480727</v>
      </c>
      <c r="N213" s="112">
        <f t="shared" si="102"/>
        <v>109.1991250664507</v>
      </c>
      <c r="O213" s="112">
        <f t="shared" si="102"/>
        <v>111.99573894504756</v>
      </c>
      <c r="P213" s="112">
        <f t="shared" si="102"/>
        <v>114.60892573055678</v>
      </c>
      <c r="Q213" s="112">
        <f t="shared" si="102"/>
        <v>119.79269493406137</v>
      </c>
      <c r="R213" s="112">
        <f t="shared" si="102"/>
        <v>129.36477068657442</v>
      </c>
      <c r="S213" s="112">
        <f t="shared" si="102"/>
        <v>135.0578873928425</v>
      </c>
      <c r="T213" s="111"/>
      <c r="U213" s="162"/>
      <c r="V213" s="111"/>
      <c r="W213" s="111"/>
    </row>
    <row r="214" spans="8:23" x14ac:dyDescent="0.25">
      <c r="I214" t="s">
        <v>252</v>
      </c>
      <c r="J214" s="14">
        <f>J213*J101</f>
        <v>99.877758874222749</v>
      </c>
      <c r="K214" s="14">
        <f t="shared" ref="K214:K224" si="103">K213*K101</f>
        <v>101.12706487778129</v>
      </c>
      <c r="L214" s="14">
        <f t="shared" ref="L214:L224" si="104">L213*L101</f>
        <v>104.54281045482348</v>
      </c>
      <c r="M214" s="14">
        <f t="shared" ref="M214:M224" si="105">M213*M101</f>
        <v>107.10901816296401</v>
      </c>
      <c r="N214" s="14">
        <f t="shared" ref="N214:N224" si="106">N213*N101</f>
        <v>109.6814835758768</v>
      </c>
      <c r="O214" s="14">
        <f t="shared" ref="O214:O224" si="107">O213*O101</f>
        <v>111.89737322641098</v>
      </c>
      <c r="P214" s="14">
        <f t="shared" ref="P214:P224" si="108">P213*P101</f>
        <v>115.04311713075464</v>
      </c>
      <c r="Q214" s="14">
        <f t="shared" ref="Q214:Q224" si="109">Q213*Q101</f>
        <v>120.94137360144371</v>
      </c>
      <c r="R214" s="14">
        <f t="shared" ref="R214:R224" si="110">R213*R101</f>
        <v>129.29637179980571</v>
      </c>
      <c r="S214" s="14">
        <f t="shared" ref="S214:S224" si="111">S213*S101</f>
        <v>136.45253756072083</v>
      </c>
      <c r="U214" s="162"/>
    </row>
    <row r="215" spans="8:23" x14ac:dyDescent="0.25">
      <c r="I215" t="s">
        <v>253</v>
      </c>
      <c r="J215" s="14">
        <f t="shared" ref="J215:J224" si="112">J214*J102</f>
        <v>100.17042052360779</v>
      </c>
      <c r="K215" s="14">
        <f t="shared" si="103"/>
        <v>101.98913752434444</v>
      </c>
      <c r="L215" s="14">
        <f t="shared" si="104"/>
        <v>104.66738082092458</v>
      </c>
      <c r="M215" s="14">
        <f t="shared" si="105"/>
        <v>107.14805032106437</v>
      </c>
      <c r="N215" s="14">
        <f t="shared" si="106"/>
        <v>109.98530692641161</v>
      </c>
      <c r="O215" s="14">
        <f t="shared" si="107"/>
        <v>111.86844734486721</v>
      </c>
      <c r="P215" s="14">
        <f t="shared" si="108"/>
        <v>115.14477221284891</v>
      </c>
      <c r="Q215" s="14">
        <f t="shared" si="109"/>
        <v>123.30161362483621</v>
      </c>
      <c r="R215" s="14">
        <f t="shared" si="110"/>
        <v>130.11389241441893</v>
      </c>
      <c r="S215" s="14">
        <f>S214*S102</f>
        <v>136.82701399872937</v>
      </c>
      <c r="T215" s="82">
        <f>S215/R215-1</f>
        <v>5.159419536023746E-2</v>
      </c>
      <c r="U215" s="162"/>
    </row>
    <row r="216" spans="8:23" x14ac:dyDescent="0.25">
      <c r="I216" t="s">
        <v>254</v>
      </c>
      <c r="J216" s="14">
        <f t="shared" si="112"/>
        <v>100.45491539656207</v>
      </c>
      <c r="K216" s="14">
        <f t="shared" si="103"/>
        <v>101.81987897038108</v>
      </c>
      <c r="L216" s="14">
        <f t="shared" si="104"/>
        <v>104.58316767812028</v>
      </c>
      <c r="M216" s="14">
        <f t="shared" si="105"/>
        <v>107.46344464352887</v>
      </c>
      <c r="N216" s="14">
        <f t="shared" si="106"/>
        <v>110.34055776049598</v>
      </c>
      <c r="O216" s="14">
        <f t="shared" si="107"/>
        <v>111.97492662871738</v>
      </c>
      <c r="P216" s="14">
        <f t="shared" si="108"/>
        <v>115.93516695737308</v>
      </c>
      <c r="Q216" s="14">
        <f t="shared" si="109"/>
        <v>123.58804607098106</v>
      </c>
      <c r="R216" s="14">
        <f t="shared" si="110"/>
        <v>130.36401324548365</v>
      </c>
      <c r="S216" s="14">
        <f t="shared" si="111"/>
        <v>137.20251813915468</v>
      </c>
      <c r="U216" s="162"/>
    </row>
    <row r="217" spans="8:23" x14ac:dyDescent="0.25">
      <c r="I217" t="s">
        <v>255</v>
      </c>
      <c r="J217" s="14">
        <f t="shared" si="112"/>
        <v>100.23040447244287</v>
      </c>
      <c r="K217" s="14">
        <f t="shared" si="103"/>
        <v>101.78562027380457</v>
      </c>
      <c r="L217" s="14">
        <f t="shared" si="104"/>
        <v>104.82907122867772</v>
      </c>
      <c r="M217" s="14">
        <f t="shared" si="105"/>
        <v>108.1139722198857</v>
      </c>
      <c r="N217" s="14">
        <f t="shared" si="106"/>
        <v>110.88777790738193</v>
      </c>
      <c r="O217" s="14">
        <f t="shared" si="107"/>
        <v>112.43942032390703</v>
      </c>
      <c r="P217" s="14">
        <f t="shared" si="108"/>
        <v>116.32411191883375</v>
      </c>
      <c r="Q217" s="14">
        <f t="shared" si="109"/>
        <v>124.6937846503731</v>
      </c>
      <c r="R217" s="14">
        <f t="shared" si="110"/>
        <v>130.56400485764499</v>
      </c>
      <c r="S217" s="14">
        <f t="shared" si="111"/>
        <v>137.57905280239385</v>
      </c>
      <c r="U217" s="162"/>
    </row>
    <row r="218" spans="8:23" x14ac:dyDescent="0.25">
      <c r="I218" t="s">
        <v>256</v>
      </c>
      <c r="J218" s="14">
        <f t="shared" si="112"/>
        <v>100.73318464112837</v>
      </c>
      <c r="K218" s="14">
        <f t="shared" si="103"/>
        <v>102.43148441170661</v>
      </c>
      <c r="L218" s="14">
        <f t="shared" si="104"/>
        <v>105.20796335404381</v>
      </c>
      <c r="M218" s="14">
        <f t="shared" si="105"/>
        <v>108.27014178766633</v>
      </c>
      <c r="N218" s="14">
        <f t="shared" si="106"/>
        <v>111.23748179485115</v>
      </c>
      <c r="O218" s="14">
        <f t="shared" si="107"/>
        <v>112.9607246071271</v>
      </c>
      <c r="P218" s="14">
        <f t="shared" si="108"/>
        <v>116.92672655778254</v>
      </c>
      <c r="Q218" s="14">
        <f t="shared" si="109"/>
        <v>126.40205801071693</v>
      </c>
      <c r="R218" s="14">
        <f t="shared" si="110"/>
        <v>131.13069234183547</v>
      </c>
      <c r="S218" s="14">
        <f t="shared" si="111"/>
        <v>137.95662081658418</v>
      </c>
      <c r="U218" s="162"/>
    </row>
    <row r="219" spans="8:23" x14ac:dyDescent="0.25">
      <c r="I219" t="s">
        <v>257</v>
      </c>
      <c r="J219" s="14">
        <f t="shared" si="112"/>
        <v>100.83344866106171</v>
      </c>
      <c r="K219" s="14">
        <f t="shared" si="103"/>
        <v>102.6336504890952</v>
      </c>
      <c r="L219" s="14">
        <f t="shared" si="104"/>
        <v>105.16932092242669</v>
      </c>
      <c r="M219" s="14">
        <f t="shared" si="105"/>
        <v>108.46026827644079</v>
      </c>
      <c r="N219" s="14">
        <f t="shared" si="106"/>
        <v>111.45150118670041</v>
      </c>
      <c r="O219" s="14">
        <f t="shared" si="107"/>
        <v>113.50905651954936</v>
      </c>
      <c r="P219" s="14">
        <f t="shared" si="108"/>
        <v>117.58150010567537</v>
      </c>
      <c r="Q219" s="14">
        <f t="shared" si="109"/>
        <v>126.88284273327392</v>
      </c>
      <c r="R219" s="14">
        <f t="shared" si="110"/>
        <v>131.30348023307724</v>
      </c>
      <c r="S219" s="14">
        <f t="shared" si="111"/>
        <v>138.33522501762442</v>
      </c>
      <c r="U219" s="162"/>
    </row>
    <row r="220" spans="8:23" x14ac:dyDescent="0.25">
      <c r="I220" t="s">
        <v>258</v>
      </c>
      <c r="J220" s="14">
        <f t="shared" si="112"/>
        <v>100.47592411041502</v>
      </c>
      <c r="K220" s="14">
        <f t="shared" si="103"/>
        <v>102.27213501978324</v>
      </c>
      <c r="L220" s="14">
        <f t="shared" si="104"/>
        <v>105.10683787709291</v>
      </c>
      <c r="M220" s="14">
        <f t="shared" si="105"/>
        <v>108.3561765036339</v>
      </c>
      <c r="N220" s="14">
        <f t="shared" si="106"/>
        <v>111.15590582037147</v>
      </c>
      <c r="O220" s="14">
        <f t="shared" si="107"/>
        <v>113.09462419973674</v>
      </c>
      <c r="P220" s="14">
        <f t="shared" si="108"/>
        <v>117.37285939324097</v>
      </c>
      <c r="Q220" s="14">
        <f t="shared" si="109"/>
        <v>125.69546252347833</v>
      </c>
      <c r="R220" s="14">
        <f t="shared" si="110"/>
        <v>131.65446036292212</v>
      </c>
      <c r="S220" s="14">
        <f t="shared" si="111"/>
        <v>138.71486824919612</v>
      </c>
      <c r="U220" s="162"/>
    </row>
    <row r="221" spans="8:23" x14ac:dyDescent="0.25">
      <c r="I221" t="s">
        <v>259</v>
      </c>
      <c r="J221" s="14">
        <f t="shared" si="112"/>
        <v>100.7604115458174</v>
      </c>
      <c r="K221" s="14">
        <f t="shared" si="103"/>
        <v>102.37515564497478</v>
      </c>
      <c r="L221" s="14">
        <f t="shared" si="104"/>
        <v>105.23648102164317</v>
      </c>
      <c r="M221" s="14">
        <f t="shared" si="105"/>
        <v>108.43579483885649</v>
      </c>
      <c r="N221" s="14">
        <f t="shared" si="106"/>
        <v>111.17692564440561</v>
      </c>
      <c r="O221" s="14">
        <f t="shared" si="107"/>
        <v>112.65050043318432</v>
      </c>
      <c r="P221" s="14">
        <f t="shared" si="108"/>
        <v>117.4245858583221</v>
      </c>
      <c r="Q221" s="14">
        <f t="shared" si="109"/>
        <v>126.29085598665537</v>
      </c>
      <c r="R221" s="14">
        <f t="shared" si="110"/>
        <v>131.97111163381896</v>
      </c>
      <c r="S221" s="14">
        <f t="shared" si="111"/>
        <v>139.09555336278493</v>
      </c>
      <c r="U221" s="162"/>
    </row>
    <row r="222" spans="8:23" x14ac:dyDescent="0.25">
      <c r="I222" t="s">
        <v>260</v>
      </c>
      <c r="J222" s="14">
        <f t="shared" si="112"/>
        <v>100.95845956903626</v>
      </c>
      <c r="K222" s="14">
        <f t="shared" si="103"/>
        <v>102.65132500599823</v>
      </c>
      <c r="L222" s="14">
        <f t="shared" si="104"/>
        <v>104.95950623844483</v>
      </c>
      <c r="M222" s="14">
        <f t="shared" si="105"/>
        <v>108.79295136827234</v>
      </c>
      <c r="N222" s="14">
        <f t="shared" si="106"/>
        <v>111.30234363857241</v>
      </c>
      <c r="O222" s="14">
        <f t="shared" si="107"/>
        <v>112.90352726829632</v>
      </c>
      <c r="P222" s="14">
        <f t="shared" si="108"/>
        <v>118.12128078005115</v>
      </c>
      <c r="Q222" s="14">
        <f t="shared" si="109"/>
        <v>127.6017355674422</v>
      </c>
      <c r="R222" s="14">
        <f t="shared" si="110"/>
        <v>135.60034588687626</v>
      </c>
      <c r="S222" s="14">
        <f t="shared" si="111"/>
        <v>139.47728321770202</v>
      </c>
      <c r="U222" s="162"/>
    </row>
    <row r="223" spans="8:23" x14ac:dyDescent="0.25">
      <c r="I223" t="s">
        <v>261</v>
      </c>
      <c r="J223" s="14">
        <f t="shared" si="112"/>
        <v>101.07122579267626</v>
      </c>
      <c r="K223" s="14">
        <f t="shared" si="103"/>
        <v>103.14385492142843</v>
      </c>
      <c r="L223" s="14">
        <f t="shared" si="104"/>
        <v>106.01635457792636</v>
      </c>
      <c r="M223" s="14">
        <f t="shared" si="105"/>
        <v>109.38355983308807</v>
      </c>
      <c r="N223" s="14">
        <f t="shared" si="106"/>
        <v>111.67659635193777</v>
      </c>
      <c r="O223" s="14">
        <f t="shared" si="107"/>
        <v>112.62550794803575</v>
      </c>
      <c r="P223" s="14">
        <f t="shared" si="108"/>
        <v>118.9193696846222</v>
      </c>
      <c r="Q223" s="14">
        <f t="shared" si="109"/>
        <v>128.01597406654548</v>
      </c>
      <c r="R223" s="14">
        <f t="shared" si="110"/>
        <v>135.65158422799823</v>
      </c>
      <c r="S223" s="14">
        <f t="shared" si="111"/>
        <v>139.86006068110561</v>
      </c>
      <c r="U223" s="162"/>
    </row>
    <row r="224" spans="8:23" x14ac:dyDescent="0.25">
      <c r="H224" s="38"/>
      <c r="I224" s="38" t="s">
        <v>262</v>
      </c>
      <c r="J224" s="123">
        <f t="shared" si="112"/>
        <v>100.94335026827048</v>
      </c>
      <c r="K224" s="123">
        <f t="shared" si="103"/>
        <v>103.45702267605297</v>
      </c>
      <c r="L224" s="123">
        <f t="shared" si="104"/>
        <v>105.85524463884781</v>
      </c>
      <c r="M224" s="123">
        <f t="shared" si="105"/>
        <v>109.19534773251938</v>
      </c>
      <c r="N224" s="123">
        <f t="shared" si="106"/>
        <v>111.53671870028519</v>
      </c>
      <c r="O224" s="123">
        <f t="shared" si="107"/>
        <v>113.58343249357253</v>
      </c>
      <c r="P224" s="123">
        <f t="shared" si="108"/>
        <v>119.33824520350106</v>
      </c>
      <c r="Q224" s="123">
        <f t="shared" si="109"/>
        <v>127.7354783911484</v>
      </c>
      <c r="R224" s="123">
        <f t="shared" si="110"/>
        <v>135.36754052744001</v>
      </c>
      <c r="S224" s="123">
        <f t="shared" si="111"/>
        <v>140.24388862802243</v>
      </c>
      <c r="T224" s="38"/>
      <c r="U224" s="166"/>
      <c r="V224" s="38"/>
      <c r="W224" s="38"/>
    </row>
    <row r="225" spans="8:23" x14ac:dyDescent="0.25"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8:23" ht="60.75" thickBot="1" x14ac:dyDescent="0.3">
      <c r="H226" s="74" t="s">
        <v>289</v>
      </c>
      <c r="I226" s="74"/>
      <c r="J226" s="74">
        <v>2015</v>
      </c>
      <c r="K226" s="74">
        <v>2016</v>
      </c>
      <c r="L226" s="74">
        <v>2017</v>
      </c>
      <c r="M226" s="74">
        <v>2018</v>
      </c>
      <c r="N226" s="74">
        <v>2019</v>
      </c>
      <c r="O226" s="74">
        <v>2020</v>
      </c>
      <c r="P226" s="74">
        <v>2021</v>
      </c>
      <c r="Q226" s="74">
        <v>2022</v>
      </c>
      <c r="R226" s="74">
        <v>2023</v>
      </c>
      <c r="S226" s="74">
        <v>2024</v>
      </c>
      <c r="T226" s="74">
        <v>2025</v>
      </c>
      <c r="U226" s="74">
        <v>2026</v>
      </c>
      <c r="V226" s="74">
        <v>2027</v>
      </c>
      <c r="W226" s="74">
        <v>2028</v>
      </c>
    </row>
    <row r="227" spans="8:23" x14ac:dyDescent="0.25">
      <c r="H227" s="117" t="s">
        <v>282</v>
      </c>
      <c r="I227" s="112" t="s">
        <v>297</v>
      </c>
      <c r="J227" s="112">
        <v>100</v>
      </c>
      <c r="K227" s="112">
        <f t="shared" ref="K227:S227" si="113">J238*K3</f>
        <v>101.51519679317461</v>
      </c>
      <c r="L227" s="112">
        <f t="shared" si="113"/>
        <v>103.94412831813449</v>
      </c>
      <c r="M227" s="112">
        <f t="shared" si="113"/>
        <v>106.0370044969373</v>
      </c>
      <c r="N227" s="112">
        <f t="shared" si="113"/>
        <v>108.69869443022363</v>
      </c>
      <c r="O227" s="112">
        <f t="shared" si="113"/>
        <v>112.04763072527859</v>
      </c>
      <c r="P227" s="112">
        <f t="shared" si="113"/>
        <v>114.71044386668092</v>
      </c>
      <c r="Q227" s="112">
        <f t="shared" si="113"/>
        <v>119.12564109826694</v>
      </c>
      <c r="R227" s="112">
        <f t="shared" si="113"/>
        <v>125.46804895526637</v>
      </c>
      <c r="S227" s="112">
        <f t="shared" si="113"/>
        <v>133.92714600113891</v>
      </c>
      <c r="U227" s="162"/>
    </row>
    <row r="228" spans="8:23" x14ac:dyDescent="0.25">
      <c r="I228" t="s">
        <v>252</v>
      </c>
      <c r="J228" s="14">
        <f t="shared" ref="J228:J238" si="114">J227*J4</f>
        <v>100</v>
      </c>
      <c r="K228" s="14">
        <f t="shared" ref="K228:K238" si="115">K227*K4</f>
        <v>101.78074476684883</v>
      </c>
      <c r="L228" s="14">
        <f t="shared" ref="L228:L238" si="116">L227*L4</f>
        <v>104.36203234280534</v>
      </c>
      <c r="M228" s="14">
        <f t="shared" ref="M228:M238" si="117">M227*M4</f>
        <v>106.26455171688781</v>
      </c>
      <c r="N228" s="14">
        <f t="shared" ref="N228:N238" si="118">N227*N4</f>
        <v>108.85029651450567</v>
      </c>
      <c r="O228" s="14">
        <f t="shared" ref="O228:O238" si="119">O227*O4</f>
        <v>112.46557712676318</v>
      </c>
      <c r="P228" s="14">
        <f t="shared" ref="P228:P238" si="120">P227*P4</f>
        <v>115.05218302417848</v>
      </c>
      <c r="Q228" s="14">
        <f t="shared" ref="Q228:Q238" si="121">Q227*Q4</f>
        <v>119.65813119257591</v>
      </c>
      <c r="R228" s="14">
        <f t="shared" ref="R228:R238" si="122">R227*R4</f>
        <v>125.80992374806</v>
      </c>
      <c r="S228" s="14">
        <f t="shared" ref="S228:S238" si="123">S227*S4</f>
        <v>134.29596055675262</v>
      </c>
      <c r="U228" s="162"/>
    </row>
    <row r="229" spans="8:23" x14ac:dyDescent="0.25">
      <c r="I229" t="s">
        <v>253</v>
      </c>
      <c r="J229" s="14">
        <f t="shared" si="114"/>
        <v>100</v>
      </c>
      <c r="K229" s="14">
        <f t="shared" si="115"/>
        <v>102.04698737274117</v>
      </c>
      <c r="L229" s="14">
        <f t="shared" si="116"/>
        <v>104.78161653716602</v>
      </c>
      <c r="M229" s="14">
        <f t="shared" si="117"/>
        <v>106.49258723559358</v>
      </c>
      <c r="N229" s="14">
        <f t="shared" si="118"/>
        <v>109.00211003823581</v>
      </c>
      <c r="O229" s="14">
        <f t="shared" si="119"/>
        <v>112.885082500922</v>
      </c>
      <c r="P229" s="14">
        <f t="shared" si="120"/>
        <v>115.39494027251267</v>
      </c>
      <c r="Q229" s="14">
        <f t="shared" si="121"/>
        <v>120.1930015108058</v>
      </c>
      <c r="R229" s="14">
        <f t="shared" si="122"/>
        <v>126.15273007979857</v>
      </c>
      <c r="S229" s="14">
        <f>S228*S5</f>
        <v>134.66579077036019</v>
      </c>
      <c r="T229" s="82">
        <f>S229/R229-1</f>
        <v>6.7482175654673737E-2</v>
      </c>
      <c r="U229" s="162"/>
    </row>
    <row r="230" spans="8:23" x14ac:dyDescent="0.25">
      <c r="I230" t="s">
        <v>254</v>
      </c>
      <c r="J230" s="14">
        <f t="shared" si="114"/>
        <v>100.11350737797957</v>
      </c>
      <c r="K230" s="14">
        <f t="shared" si="115"/>
        <v>102.12266181647327</v>
      </c>
      <c r="L230" s="14">
        <f t="shared" si="116"/>
        <v>104.9708213340912</v>
      </c>
      <c r="M230" s="14">
        <f t="shared" si="117"/>
        <v>106.79533801664714</v>
      </c>
      <c r="N230" s="14">
        <f t="shared" si="118"/>
        <v>109.79691709059796</v>
      </c>
      <c r="O230" s="14">
        <f t="shared" si="119"/>
        <v>113.22578194508976</v>
      </c>
      <c r="P230" s="14">
        <f t="shared" si="120"/>
        <v>116.11426568759722</v>
      </c>
      <c r="Q230" s="14">
        <f t="shared" si="121"/>
        <v>120.91249332829331</v>
      </c>
      <c r="R230" s="14">
        <f t="shared" si="122"/>
        <v>126.91040413433191</v>
      </c>
      <c r="S230" s="14">
        <f t="shared" si="123"/>
        <v>135.03663943892599</v>
      </c>
    </row>
    <row r="231" spans="8:23" x14ac:dyDescent="0.25">
      <c r="I231" t="s">
        <v>255</v>
      </c>
      <c r="J231" s="14">
        <f t="shared" si="114"/>
        <v>100.22714359520771</v>
      </c>
      <c r="K231" s="14">
        <f t="shared" si="115"/>
        <v>102.19839237770164</v>
      </c>
      <c r="L231" s="14">
        <f t="shared" si="116"/>
        <v>105.16036777925929</v>
      </c>
      <c r="M231" s="14">
        <f t="shared" si="117"/>
        <v>107.09894949643859</v>
      </c>
      <c r="N231" s="14">
        <f t="shared" si="118"/>
        <v>110.59751961105025</v>
      </c>
      <c r="O231" s="14">
        <f t="shared" si="119"/>
        <v>113.56750965719768</v>
      </c>
      <c r="P231" s="14">
        <f t="shared" si="120"/>
        <v>116.83807508656845</v>
      </c>
      <c r="Q231" s="14">
        <f t="shared" si="121"/>
        <v>121.63629212263407</v>
      </c>
      <c r="R231" s="14">
        <f t="shared" si="122"/>
        <v>127.67262878378737</v>
      </c>
      <c r="S231" s="14">
        <f t="shared" si="123"/>
        <v>135.40850936711675</v>
      </c>
      <c r="U231" s="162"/>
    </row>
    <row r="232" spans="8:23" x14ac:dyDescent="0.25">
      <c r="I232" t="s">
        <v>256</v>
      </c>
      <c r="J232" s="14">
        <f t="shared" si="114"/>
        <v>100.34090879792645</v>
      </c>
      <c r="K232" s="14">
        <f t="shared" si="115"/>
        <v>102.27417909804105</v>
      </c>
      <c r="L232" s="14">
        <f t="shared" si="116"/>
        <v>105.35025648958658</v>
      </c>
      <c r="M232" s="14">
        <f t="shared" si="117"/>
        <v>107.40342412187266</v>
      </c>
      <c r="N232" s="14">
        <f t="shared" si="118"/>
        <v>111.40395985821415</v>
      </c>
      <c r="O232" s="14">
        <f t="shared" si="119"/>
        <v>113.91026874067011</v>
      </c>
      <c r="P232" s="14">
        <f t="shared" si="120"/>
        <v>117.56639642076949</v>
      </c>
      <c r="Q232" s="14">
        <f t="shared" si="121"/>
        <v>122.36442367598319</v>
      </c>
      <c r="R232" s="14">
        <f t="shared" si="122"/>
        <v>128.4394313590654</v>
      </c>
      <c r="S232" s="14">
        <f t="shared" si="123"/>
        <v>135.78140336732284</v>
      </c>
      <c r="U232" s="162"/>
    </row>
    <row r="233" spans="8:23" x14ac:dyDescent="0.25">
      <c r="I233" t="s">
        <v>257</v>
      </c>
      <c r="J233" s="14">
        <f t="shared" si="114"/>
        <v>100.49225255176947</v>
      </c>
      <c r="K233" s="14">
        <f t="shared" si="115"/>
        <v>102.27417909804105</v>
      </c>
      <c r="L233" s="14">
        <f t="shared" si="116"/>
        <v>105.12320852301421</v>
      </c>
      <c r="M233" s="14">
        <f t="shared" si="117"/>
        <v>107.25204508857898</v>
      </c>
      <c r="N233" s="14">
        <f t="shared" si="118"/>
        <v>111.40395985821415</v>
      </c>
      <c r="O233" s="14">
        <f t="shared" si="119"/>
        <v>113.68312962054912</v>
      </c>
      <c r="P233" s="14">
        <f t="shared" si="120"/>
        <v>117.4149421258635</v>
      </c>
      <c r="Q233" s="14">
        <f t="shared" si="121"/>
        <v>122.09931969401727</v>
      </c>
      <c r="R233" s="14">
        <f t="shared" si="122"/>
        <v>127.98477850469702</v>
      </c>
      <c r="S233" s="14">
        <f t="shared" si="123"/>
        <v>136.1553242596795</v>
      </c>
      <c r="U233" s="162"/>
    </row>
    <row r="234" spans="8:23" x14ac:dyDescent="0.25">
      <c r="I234" t="s">
        <v>258</v>
      </c>
      <c r="J234" s="14">
        <f t="shared" si="114"/>
        <v>100.64382457673443</v>
      </c>
      <c r="K234" s="14">
        <f t="shared" si="115"/>
        <v>102.27417909804105</v>
      </c>
      <c r="L234" s="14">
        <f t="shared" si="116"/>
        <v>104.896649883956</v>
      </c>
      <c r="M234" s="14">
        <f t="shared" si="117"/>
        <v>107.10087941544498</v>
      </c>
      <c r="N234" s="14">
        <f t="shared" si="118"/>
        <v>111.40395985821415</v>
      </c>
      <c r="O234" s="14">
        <f t="shared" si="119"/>
        <v>113.45644341990995</v>
      </c>
      <c r="P234" s="14">
        <f t="shared" si="120"/>
        <v>117.2636829411603</v>
      </c>
      <c r="Q234" s="14">
        <f t="shared" si="121"/>
        <v>121.83479006298721</v>
      </c>
      <c r="R234" s="14">
        <f t="shared" si="122"/>
        <v>127.53173504096357</v>
      </c>
      <c r="S234" s="14">
        <f t="shared" si="123"/>
        <v>136.5302748720882</v>
      </c>
      <c r="U234" s="162"/>
    </row>
    <row r="235" spans="8:23" x14ac:dyDescent="0.25">
      <c r="I235" t="s">
        <v>259</v>
      </c>
      <c r="J235" s="14">
        <f t="shared" si="114"/>
        <v>100.79562521712167</v>
      </c>
      <c r="K235" s="14">
        <f t="shared" si="115"/>
        <v>102.27417909804105</v>
      </c>
      <c r="L235" s="14">
        <f t="shared" si="116"/>
        <v>104.67057951782679</v>
      </c>
      <c r="M235" s="14">
        <f t="shared" si="117"/>
        <v>106.94992680175162</v>
      </c>
      <c r="N235" s="14">
        <f t="shared" si="118"/>
        <v>111.40395985821415</v>
      </c>
      <c r="O235" s="14">
        <f t="shared" si="119"/>
        <v>113.23020923562299</v>
      </c>
      <c r="P235" s="14">
        <f t="shared" si="120"/>
        <v>117.11261861531017</v>
      </c>
      <c r="Q235" s="14">
        <f t="shared" si="121"/>
        <v>121.57083353855487</v>
      </c>
      <c r="R235" s="14">
        <f t="shared" si="122"/>
        <v>127.08029527090706</v>
      </c>
      <c r="S235" s="14">
        <f t="shared" si="123"/>
        <v>136.90625804023799</v>
      </c>
      <c r="U235" s="162"/>
    </row>
    <row r="236" spans="8:23" x14ac:dyDescent="0.25">
      <c r="I236" t="s">
        <v>260</v>
      </c>
      <c r="J236" s="14">
        <f t="shared" si="114"/>
        <v>100.94696999972994</v>
      </c>
      <c r="K236" s="14">
        <f t="shared" si="115"/>
        <v>102.69038922385623</v>
      </c>
      <c r="L236" s="14">
        <f t="shared" si="116"/>
        <v>105.04899809887462</v>
      </c>
      <c r="M236" s="14">
        <f t="shared" si="117"/>
        <v>107.47975658774756</v>
      </c>
      <c r="N236" s="14">
        <f t="shared" si="118"/>
        <v>111.47966761211033</v>
      </c>
      <c r="O236" s="14">
        <f t="shared" si="119"/>
        <v>113.60877897562843</v>
      </c>
      <c r="P236" s="14">
        <f t="shared" si="120"/>
        <v>117.60484753286563</v>
      </c>
      <c r="Q236" s="14">
        <f t="shared" si="121"/>
        <v>122.74488208674651</v>
      </c>
      <c r="R236" s="14">
        <f t="shared" si="122"/>
        <v>133.55934431423597</v>
      </c>
      <c r="S236" s="14">
        <f t="shared" si="123"/>
        <v>137.28327660762699</v>
      </c>
      <c r="U236" s="162"/>
    </row>
    <row r="237" spans="8:23" x14ac:dyDescent="0.25">
      <c r="I237" t="s">
        <v>261</v>
      </c>
      <c r="J237" s="14">
        <f t="shared" si="114"/>
        <v>101.09854202675656</v>
      </c>
      <c r="K237" s="14">
        <f t="shared" si="115"/>
        <v>103.10829313856671</v>
      </c>
      <c r="L237" s="14">
        <f t="shared" si="116"/>
        <v>105.42878478759073</v>
      </c>
      <c r="M237" s="14">
        <f t="shared" si="117"/>
        <v>108.0122111497534</v>
      </c>
      <c r="N237" s="14">
        <f t="shared" si="118"/>
        <v>111.55542681538056</v>
      </c>
      <c r="O237" s="14">
        <f t="shared" si="119"/>
        <v>113.98861441185588</v>
      </c>
      <c r="P237" s="14">
        <f t="shared" si="120"/>
        <v>118.09914530781788</v>
      </c>
      <c r="Q237" s="14">
        <f t="shared" si="121"/>
        <v>123.93026879848767</v>
      </c>
      <c r="R237" s="14">
        <f t="shared" si="122"/>
        <v>133.55934431423597</v>
      </c>
      <c r="S237" s="14">
        <f t="shared" si="123"/>
        <v>137.66133342558388</v>
      </c>
      <c r="U237" s="162"/>
    </row>
    <row r="238" spans="8:23" x14ac:dyDescent="0.25">
      <c r="I238" t="s">
        <v>262</v>
      </c>
      <c r="J238" s="14">
        <f t="shared" si="114"/>
        <v>101.25034163940934</v>
      </c>
      <c r="K238" s="14">
        <f t="shared" si="115"/>
        <v>103.52789773513506</v>
      </c>
      <c r="L238" s="14">
        <f t="shared" si="116"/>
        <v>105.80994453013444</v>
      </c>
      <c r="M238" s="14">
        <f t="shared" si="117"/>
        <v>108.54730349090576</v>
      </c>
      <c r="N238" s="14">
        <f t="shared" si="118"/>
        <v>111.63123750298871</v>
      </c>
      <c r="O238" s="14">
        <f t="shared" si="119"/>
        <v>114.3697197759878</v>
      </c>
      <c r="P238" s="14">
        <f t="shared" si="120"/>
        <v>118.59552063565546</v>
      </c>
      <c r="Q238" s="14">
        <f t="shared" si="121"/>
        <v>125.12710317006184</v>
      </c>
      <c r="R238" s="14">
        <f t="shared" si="122"/>
        <v>133.55934431423597</v>
      </c>
      <c r="S238" s="14">
        <f t="shared" si="123"/>
        <v>138.04043135328942</v>
      </c>
      <c r="U238" s="166"/>
    </row>
    <row r="239" spans="8:23" x14ac:dyDescent="0.25">
      <c r="H239" s="117" t="s">
        <v>283</v>
      </c>
      <c r="I239" s="112" t="s">
        <v>297</v>
      </c>
      <c r="J239" s="112">
        <v>100</v>
      </c>
      <c r="K239" s="112">
        <f t="shared" ref="K239:S239" si="124">J250*K15</f>
        <v>101.62787325917759</v>
      </c>
      <c r="L239" s="112">
        <f t="shared" si="124"/>
        <v>102.92204470472016</v>
      </c>
      <c r="M239" s="112">
        <f t="shared" si="124"/>
        <v>106.18049823211136</v>
      </c>
      <c r="N239" s="112">
        <f t="shared" si="124"/>
        <v>107.89384006404605</v>
      </c>
      <c r="O239" s="112">
        <f t="shared" si="124"/>
        <v>106.59201457475405</v>
      </c>
      <c r="P239" s="112">
        <f t="shared" si="124"/>
        <v>110.76704671614519</v>
      </c>
      <c r="Q239" s="112">
        <f t="shared" si="124"/>
        <v>112.06565582600513</v>
      </c>
      <c r="R239" s="112">
        <f t="shared" si="124"/>
        <v>122.79157313605067</v>
      </c>
      <c r="S239" s="112">
        <f t="shared" si="124"/>
        <v>121.72034383432518</v>
      </c>
      <c r="T239" s="111"/>
      <c r="V239" s="111"/>
      <c r="W239" s="111"/>
    </row>
    <row r="240" spans="8:23" x14ac:dyDescent="0.25">
      <c r="I240" t="s">
        <v>252</v>
      </c>
      <c r="J240" s="14">
        <f t="shared" ref="J240:J250" si="125">J239*J16</f>
        <v>99.983705313055509</v>
      </c>
      <c r="K240" s="14">
        <f t="shared" ref="K240:K250" si="126">K239*K16</f>
        <v>101.57108083093352</v>
      </c>
      <c r="L240" s="14">
        <f t="shared" ref="L240:L250" si="127">L239*L16</f>
        <v>102.92620345370703</v>
      </c>
      <c r="M240" s="14">
        <f t="shared" ref="M240:M250" si="128">M239*M16</f>
        <v>106.19265923232643</v>
      </c>
      <c r="N240" s="14">
        <f t="shared" ref="N240:N250" si="129">N239*N16</f>
        <v>107.91609553147458</v>
      </c>
      <c r="O240" s="14">
        <f t="shared" ref="O240:O250" si="130">O239*O16</f>
        <v>106.75335685144715</v>
      </c>
      <c r="P240" s="14">
        <f t="shared" ref="P240:P250" si="131">P239*P16</f>
        <v>110.58579225596797</v>
      </c>
      <c r="Q240" s="14">
        <f t="shared" ref="Q240:Q250" si="132">Q239*Q16</f>
        <v>112.37313910839428</v>
      </c>
      <c r="R240" s="14">
        <f t="shared" ref="R240:R250" si="133">R239*R16</f>
        <v>122.35546082241433</v>
      </c>
      <c r="S240" s="14">
        <f t="shared" ref="S240:S250" si="134">S239*S16</f>
        <v>123.44912552936341</v>
      </c>
      <c r="U240" s="162"/>
    </row>
    <row r="241" spans="8:23" x14ac:dyDescent="0.25">
      <c r="I241" t="s">
        <v>253</v>
      </c>
      <c r="J241" s="14">
        <f t="shared" si="125"/>
        <v>99.992764493629835</v>
      </c>
      <c r="K241" s="14">
        <f t="shared" si="126"/>
        <v>101.59333320014956</v>
      </c>
      <c r="L241" s="14">
        <f t="shared" si="127"/>
        <v>103.06527773343423</v>
      </c>
      <c r="M241" s="14">
        <f t="shared" si="128"/>
        <v>106.19387119253112</v>
      </c>
      <c r="N241" s="14">
        <f t="shared" si="129"/>
        <v>107.95986460922336</v>
      </c>
      <c r="O241" s="14">
        <f t="shared" si="130"/>
        <v>106.68920536817933</v>
      </c>
      <c r="P241" s="14">
        <f t="shared" si="131"/>
        <v>110.65332644755787</v>
      </c>
      <c r="Q241" s="14">
        <f t="shared" si="132"/>
        <v>112.83088363183589</v>
      </c>
      <c r="R241" s="14">
        <f t="shared" si="133"/>
        <v>122.3546383676161</v>
      </c>
      <c r="S241" s="14">
        <f t="shared" si="134"/>
        <v>123.68555263548271</v>
      </c>
      <c r="T241" s="82">
        <f>S241/R241-1</f>
        <v>1.0877513804322225E-2</v>
      </c>
      <c r="U241" s="162"/>
    </row>
    <row r="242" spans="8:23" x14ac:dyDescent="0.25">
      <c r="I242" t="s">
        <v>254</v>
      </c>
      <c r="J242" s="14">
        <f t="shared" si="125"/>
        <v>100.11994860070484</v>
      </c>
      <c r="K242" s="14">
        <f t="shared" si="126"/>
        <v>101.58835560176867</v>
      </c>
      <c r="L242" s="14">
        <f t="shared" si="127"/>
        <v>103.83853171607387</v>
      </c>
      <c r="M242" s="14">
        <f t="shared" si="128"/>
        <v>106.18499890676846</v>
      </c>
      <c r="N242" s="14">
        <f t="shared" si="129"/>
        <v>108.13849857455318</v>
      </c>
      <c r="O242" s="14">
        <f t="shared" si="130"/>
        <v>108.1480691989984</v>
      </c>
      <c r="P242" s="14">
        <f t="shared" si="131"/>
        <v>110.56401208901102</v>
      </c>
      <c r="Q242" s="14">
        <f t="shared" si="132"/>
        <v>112.8835042284243</v>
      </c>
      <c r="R242" s="14">
        <f t="shared" si="133"/>
        <v>121.73454737959668</v>
      </c>
      <c r="S242" s="14">
        <f t="shared" si="134"/>
        <v>123.922432541703</v>
      </c>
      <c r="U242" s="162"/>
    </row>
    <row r="243" spans="8:23" x14ac:dyDescent="0.25">
      <c r="I243" t="s">
        <v>255</v>
      </c>
      <c r="J243" s="14">
        <f t="shared" si="125"/>
        <v>100.29337640730984</v>
      </c>
      <c r="K243" s="14">
        <f t="shared" si="126"/>
        <v>101.627912152931</v>
      </c>
      <c r="L243" s="14">
        <f t="shared" si="127"/>
        <v>103.79951842821681</v>
      </c>
      <c r="M243" s="14">
        <f t="shared" si="128"/>
        <v>106.24437560675656</v>
      </c>
      <c r="N243" s="14">
        <f t="shared" si="129"/>
        <v>108.28471504858298</v>
      </c>
      <c r="O243" s="14">
        <f t="shared" si="130"/>
        <v>109.90433196222307</v>
      </c>
      <c r="P243" s="14">
        <f t="shared" si="131"/>
        <v>110.51964357816431</v>
      </c>
      <c r="Q243" s="14">
        <f t="shared" si="132"/>
        <v>113.41437538914931</v>
      </c>
      <c r="R243" s="14">
        <f t="shared" si="133"/>
        <v>121.89162173043709</v>
      </c>
      <c r="S243" s="14">
        <f t="shared" si="134"/>
        <v>124.15976611521729</v>
      </c>
      <c r="U243" s="162"/>
    </row>
    <row r="244" spans="8:23" x14ac:dyDescent="0.25">
      <c r="I244" t="s">
        <v>256</v>
      </c>
      <c r="J244" s="14">
        <f t="shared" si="125"/>
        <v>100.18422164917385</v>
      </c>
      <c r="K244" s="14">
        <f t="shared" si="126"/>
        <v>101.59427931564836</v>
      </c>
      <c r="L244" s="14">
        <f t="shared" si="127"/>
        <v>103.85720890353474</v>
      </c>
      <c r="M244" s="14">
        <f t="shared" si="128"/>
        <v>106.52370452216685</v>
      </c>
      <c r="N244" s="14">
        <f t="shared" si="129"/>
        <v>108.39681311015362</v>
      </c>
      <c r="O244" s="14">
        <f t="shared" si="130"/>
        <v>110.58256349984261</v>
      </c>
      <c r="P244" s="14">
        <f t="shared" si="131"/>
        <v>110.27541948365311</v>
      </c>
      <c r="Q244" s="14">
        <f t="shared" si="132"/>
        <v>114.0508406554445</v>
      </c>
      <c r="R244" s="14">
        <f t="shared" si="133"/>
        <v>121.78963675792075</v>
      </c>
      <c r="S244" s="14">
        <f t="shared" si="134"/>
        <v>124.39755422487941</v>
      </c>
      <c r="U244" s="162"/>
    </row>
    <row r="245" spans="8:23" x14ac:dyDescent="0.25">
      <c r="I245" t="s">
        <v>257</v>
      </c>
      <c r="J245" s="14">
        <f t="shared" si="125"/>
        <v>100.33047113500922</v>
      </c>
      <c r="K245" s="14">
        <f t="shared" si="126"/>
        <v>101.44240864350084</v>
      </c>
      <c r="L245" s="14">
        <f t="shared" si="127"/>
        <v>103.92054595131141</v>
      </c>
      <c r="M245" s="14">
        <f t="shared" si="128"/>
        <v>106.4490389761516</v>
      </c>
      <c r="N245" s="14">
        <f t="shared" si="129"/>
        <v>108.45840616258421</v>
      </c>
      <c r="O245" s="14">
        <f t="shared" si="130"/>
        <v>111.12311261047195</v>
      </c>
      <c r="P245" s="14">
        <f t="shared" si="131"/>
        <v>110.27862306564579</v>
      </c>
      <c r="Q245" s="14">
        <f t="shared" si="132"/>
        <v>114.81048873083535</v>
      </c>
      <c r="R245" s="14">
        <f t="shared" si="133"/>
        <v>122.10137613525946</v>
      </c>
      <c r="S245" s="14">
        <f t="shared" si="134"/>
        <v>124.6357977412072</v>
      </c>
      <c r="U245" s="162"/>
    </row>
    <row r="246" spans="8:23" x14ac:dyDescent="0.25">
      <c r="I246" t="s">
        <v>258</v>
      </c>
      <c r="J246" s="14">
        <f t="shared" si="125"/>
        <v>100.22875695473346</v>
      </c>
      <c r="K246" s="14">
        <f t="shared" si="126"/>
        <v>101.50883177408042</v>
      </c>
      <c r="L246" s="14">
        <f t="shared" si="127"/>
        <v>103.96451227991827</v>
      </c>
      <c r="M246" s="14">
        <f t="shared" si="128"/>
        <v>106.3769403042301</v>
      </c>
      <c r="N246" s="14">
        <f t="shared" si="129"/>
        <v>108.43464505704017</v>
      </c>
      <c r="O246" s="14">
        <f t="shared" si="130"/>
        <v>110.96994577678213</v>
      </c>
      <c r="P246" s="14">
        <f t="shared" si="131"/>
        <v>110.24672989493965</v>
      </c>
      <c r="Q246" s="14">
        <f t="shared" si="132"/>
        <v>115.55453133827999</v>
      </c>
      <c r="R246" s="14">
        <f t="shared" si="133"/>
        <v>122.08952167083091</v>
      </c>
      <c r="S246" s="14">
        <f t="shared" si="134"/>
        <v>124.87449753638569</v>
      </c>
      <c r="U246" s="162"/>
    </row>
    <row r="247" spans="8:23" x14ac:dyDescent="0.25">
      <c r="I247" t="s">
        <v>259</v>
      </c>
      <c r="J247" s="14">
        <f t="shared" si="125"/>
        <v>100.22328323650041</v>
      </c>
      <c r="K247" s="14">
        <f t="shared" si="126"/>
        <v>101.63230197932505</v>
      </c>
      <c r="L247" s="14">
        <f t="shared" si="127"/>
        <v>104.31365144739691</v>
      </c>
      <c r="M247" s="14">
        <f t="shared" si="128"/>
        <v>106.18853631166274</v>
      </c>
      <c r="N247" s="14">
        <f t="shared" si="129"/>
        <v>106.9978686352225</v>
      </c>
      <c r="O247" s="14">
        <f t="shared" si="130"/>
        <v>111.24769587513498</v>
      </c>
      <c r="P247" s="14">
        <f t="shared" si="131"/>
        <v>110.20250606984811</v>
      </c>
      <c r="Q247" s="14">
        <f t="shared" si="132"/>
        <v>115.63778730806861</v>
      </c>
      <c r="R247" s="14">
        <f t="shared" si="133"/>
        <v>122.84338003064721</v>
      </c>
      <c r="S247" s="14">
        <f t="shared" si="134"/>
        <v>125.11365448427031</v>
      </c>
      <c r="U247" s="162"/>
    </row>
    <row r="248" spans="8:23" x14ac:dyDescent="0.25">
      <c r="I248" t="s">
        <v>260</v>
      </c>
      <c r="J248" s="14">
        <f t="shared" si="125"/>
        <v>100.23934988105937</v>
      </c>
      <c r="K248" s="14">
        <f t="shared" si="126"/>
        <v>101.78273957874119</v>
      </c>
      <c r="L248" s="14">
        <f t="shared" si="127"/>
        <v>103.81184534848873</v>
      </c>
      <c r="M248" s="14">
        <f t="shared" si="128"/>
        <v>106.6686241833236</v>
      </c>
      <c r="N248" s="14">
        <f t="shared" si="129"/>
        <v>106.96737136299181</v>
      </c>
      <c r="O248" s="14">
        <f t="shared" si="130"/>
        <v>110.85284087877518</v>
      </c>
      <c r="P248" s="14">
        <f t="shared" si="131"/>
        <v>110.5896016148601</v>
      </c>
      <c r="Q248" s="14">
        <f t="shared" si="132"/>
        <v>115.78527339211341</v>
      </c>
      <c r="R248" s="14">
        <f t="shared" si="133"/>
        <v>123.43655222869542</v>
      </c>
      <c r="S248" s="14">
        <f t="shared" si="134"/>
        <v>125.35326946039008</v>
      </c>
      <c r="U248" s="162"/>
    </row>
    <row r="249" spans="8:23" x14ac:dyDescent="0.25">
      <c r="I249" t="s">
        <v>261</v>
      </c>
      <c r="J249" s="14">
        <f t="shared" si="125"/>
        <v>100.18073037820496</v>
      </c>
      <c r="K249" s="14">
        <f t="shared" si="126"/>
        <v>101.77702544666084</v>
      </c>
      <c r="L249" s="14">
        <f t="shared" si="127"/>
        <v>105.1951235730965</v>
      </c>
      <c r="M249" s="14">
        <f t="shared" si="128"/>
        <v>106.97646385702859</v>
      </c>
      <c r="N249" s="14">
        <f t="shared" si="129"/>
        <v>107.11372095231684</v>
      </c>
      <c r="O249" s="14">
        <f t="shared" si="130"/>
        <v>111.03852160584441</v>
      </c>
      <c r="P249" s="14">
        <f t="shared" si="131"/>
        <v>110.7776085520221</v>
      </c>
      <c r="Q249" s="14">
        <f t="shared" si="132"/>
        <v>116.02269672390727</v>
      </c>
      <c r="R249" s="14">
        <f t="shared" si="133"/>
        <v>123.19559092255935</v>
      </c>
      <c r="S249" s="14">
        <f t="shared" si="134"/>
        <v>125.5933433419508</v>
      </c>
      <c r="U249" s="162"/>
    </row>
    <row r="250" spans="8:23" x14ac:dyDescent="0.25">
      <c r="I250" t="s">
        <v>262</v>
      </c>
      <c r="J250" s="14">
        <f t="shared" si="125"/>
        <v>100.35972361577554</v>
      </c>
      <c r="K250" s="14">
        <f t="shared" si="126"/>
        <v>101.98929454999853</v>
      </c>
      <c r="L250" s="14">
        <f t="shared" si="127"/>
        <v>105.13540527583366</v>
      </c>
      <c r="M250" s="14">
        <f t="shared" si="128"/>
        <v>107.05336520127155</v>
      </c>
      <c r="N250" s="14">
        <f t="shared" si="129"/>
        <v>107.22592454247575</v>
      </c>
      <c r="O250" s="14">
        <f t="shared" si="130"/>
        <v>110.89017236020094</v>
      </c>
      <c r="P250" s="14">
        <f t="shared" si="131"/>
        <v>110.72490730633275</v>
      </c>
      <c r="Q250" s="14">
        <f t="shared" si="132"/>
        <v>116.1788666554647</v>
      </c>
      <c r="R250" s="14">
        <f t="shared" si="133"/>
        <v>123.13112129578113</v>
      </c>
      <c r="S250" s="14">
        <f t="shared" si="134"/>
        <v>125.8338770078383</v>
      </c>
      <c r="U250" s="166"/>
    </row>
    <row r="251" spans="8:23" x14ac:dyDescent="0.25">
      <c r="H251" s="117" t="s">
        <v>290</v>
      </c>
      <c r="I251" s="112" t="s">
        <v>297</v>
      </c>
      <c r="J251" s="112">
        <v>100</v>
      </c>
      <c r="K251" s="112">
        <f t="shared" ref="K251:S251" si="135">J262*K39</f>
        <v>96.453900709219852</v>
      </c>
      <c r="L251" s="112">
        <f t="shared" si="135"/>
        <v>106.88956433637281</v>
      </c>
      <c r="M251" s="112">
        <f t="shared" si="135"/>
        <v>107.39614994934141</v>
      </c>
      <c r="N251" s="112">
        <f t="shared" si="135"/>
        <v>106.58561296859168</v>
      </c>
      <c r="O251" s="112">
        <f t="shared" si="135"/>
        <v>113.57649442755825</v>
      </c>
      <c r="P251" s="112">
        <f t="shared" si="135"/>
        <v>109.32117527862211</v>
      </c>
      <c r="Q251" s="112">
        <f t="shared" si="135"/>
        <v>127.45694022289769</v>
      </c>
      <c r="R251" s="112">
        <f t="shared" si="135"/>
        <v>142.55319148936172</v>
      </c>
      <c r="S251" s="112">
        <f t="shared" si="135"/>
        <v>140.0202634245187</v>
      </c>
      <c r="T251" s="111"/>
      <c r="V251" s="111"/>
      <c r="W251" s="111"/>
    </row>
    <row r="252" spans="8:23" x14ac:dyDescent="0.25">
      <c r="I252" t="s">
        <v>252</v>
      </c>
      <c r="J252" s="14">
        <f t="shared" ref="J252:J262" si="136">J251*J40</f>
        <v>98.277608915906782</v>
      </c>
      <c r="K252" s="14">
        <f t="shared" ref="K252:K262" si="137">K251*K40</f>
        <v>93.920972644376889</v>
      </c>
      <c r="L252" s="14">
        <f t="shared" ref="L252:L262" si="138">L251*L40</f>
        <v>106.28166160081051</v>
      </c>
      <c r="M252" s="14">
        <f t="shared" ref="M252:M262" si="139">M251*M40</f>
        <v>108.81458966565347</v>
      </c>
      <c r="N252" s="14">
        <f t="shared" ref="N252:N262" si="140">N251*N40</f>
        <v>107.49746707193513</v>
      </c>
      <c r="O252" s="14">
        <f t="shared" ref="O252:O262" si="141">O251*O40</f>
        <v>111.24620060790272</v>
      </c>
      <c r="P252" s="14">
        <f t="shared" ref="P252:P262" si="142">P251*P40</f>
        <v>111.14488348530902</v>
      </c>
      <c r="Q252" s="14">
        <f t="shared" ref="Q252:Q262" si="143">Q251*Q40</f>
        <v>135.15704154002029</v>
      </c>
      <c r="R252" s="14">
        <f t="shared" ref="R252:R262" si="144">R251*R40</f>
        <v>146.40324214792304</v>
      </c>
      <c r="S252" s="14">
        <f t="shared" ref="S252:S262" si="145">S251*S40</f>
        <v>149.64539007092196</v>
      </c>
      <c r="U252" s="162"/>
    </row>
    <row r="253" spans="8:23" x14ac:dyDescent="0.25">
      <c r="I253" t="s">
        <v>253</v>
      </c>
      <c r="J253" s="14">
        <f t="shared" si="136"/>
        <v>101.21580547112463</v>
      </c>
      <c r="K253" s="14">
        <f t="shared" si="137"/>
        <v>97.467071935157023</v>
      </c>
      <c r="L253" s="14">
        <f t="shared" si="138"/>
        <v>104.45795339412356</v>
      </c>
      <c r="M253" s="14">
        <f t="shared" si="139"/>
        <v>106.68693009118537</v>
      </c>
      <c r="N253" s="14">
        <f t="shared" si="140"/>
        <v>109.21985815602835</v>
      </c>
      <c r="O253" s="14">
        <f t="shared" si="141"/>
        <v>108.40932117527861</v>
      </c>
      <c r="P253" s="14">
        <f t="shared" si="142"/>
        <v>111.24620060790274</v>
      </c>
      <c r="Q253" s="14">
        <f t="shared" si="143"/>
        <v>154.50861195542049</v>
      </c>
      <c r="R253" s="14">
        <f t="shared" si="144"/>
        <v>155.62310030395139</v>
      </c>
      <c r="S253" s="14">
        <f t="shared" si="145"/>
        <v>150.11253600421838</v>
      </c>
      <c r="T253" s="82">
        <f>S253/R253-1</f>
        <v>-3.5409680754143746E-2</v>
      </c>
      <c r="U253" s="162"/>
    </row>
    <row r="254" spans="8:23" x14ac:dyDescent="0.25">
      <c r="I254" t="s">
        <v>254</v>
      </c>
      <c r="J254" s="14">
        <f t="shared" si="136"/>
        <v>103.64741641337386</v>
      </c>
      <c r="K254" s="14">
        <f t="shared" si="137"/>
        <v>98.176291793313055</v>
      </c>
      <c r="L254" s="14">
        <f t="shared" si="138"/>
        <v>102.02634245187434</v>
      </c>
      <c r="M254" s="14">
        <f t="shared" si="139"/>
        <v>108.71327254305974</v>
      </c>
      <c r="N254" s="14">
        <f t="shared" si="140"/>
        <v>112.7659574468085</v>
      </c>
      <c r="O254" s="14">
        <f t="shared" si="141"/>
        <v>97.56838905775075</v>
      </c>
      <c r="P254" s="14">
        <f t="shared" si="142"/>
        <v>113.06990881458967</v>
      </c>
      <c r="Q254" s="14">
        <f t="shared" si="143"/>
        <v>147.72036474164136</v>
      </c>
      <c r="R254" s="14">
        <f t="shared" si="144"/>
        <v>155.21783181357651</v>
      </c>
      <c r="S254" s="14">
        <f t="shared" si="145"/>
        <v>150.58114022047889</v>
      </c>
      <c r="U254" s="162"/>
    </row>
    <row r="255" spans="8:23" x14ac:dyDescent="0.25">
      <c r="I255" t="s">
        <v>255</v>
      </c>
      <c r="J255" s="14">
        <f t="shared" si="136"/>
        <v>101.51975683890578</v>
      </c>
      <c r="K255" s="14">
        <f t="shared" si="137"/>
        <v>98.480243161094208</v>
      </c>
      <c r="L255" s="14">
        <f t="shared" si="138"/>
        <v>102.73556231003037</v>
      </c>
      <c r="M255" s="14">
        <f t="shared" si="139"/>
        <v>113.98176291793311</v>
      </c>
      <c r="N255" s="14">
        <f t="shared" si="140"/>
        <v>114.69098277608914</v>
      </c>
      <c r="O255" s="14">
        <f t="shared" si="141"/>
        <v>100.30395136778115</v>
      </c>
      <c r="P255" s="14">
        <f t="shared" si="142"/>
        <v>114.28571428571429</v>
      </c>
      <c r="Q255" s="14">
        <f t="shared" si="143"/>
        <v>156.73758865248229</v>
      </c>
      <c r="R255" s="14">
        <f t="shared" si="144"/>
        <v>150.86119554204663</v>
      </c>
      <c r="S255" s="14">
        <f t="shared" si="145"/>
        <v>151.05120727200514</v>
      </c>
      <c r="U255" s="162"/>
    </row>
    <row r="256" spans="8:23" x14ac:dyDescent="0.25">
      <c r="I256" t="s">
        <v>256</v>
      </c>
      <c r="J256" s="14">
        <f t="shared" si="136"/>
        <v>106.58561296859169</v>
      </c>
      <c r="K256" s="14">
        <f t="shared" si="137"/>
        <v>101.7223910840932</v>
      </c>
      <c r="L256" s="14">
        <f t="shared" si="138"/>
        <v>105.0658561296859</v>
      </c>
      <c r="M256" s="14">
        <f t="shared" si="139"/>
        <v>111.85410334346503</v>
      </c>
      <c r="N256" s="14">
        <f t="shared" si="140"/>
        <v>114.08308004052682</v>
      </c>
      <c r="O256" s="14">
        <f t="shared" si="141"/>
        <v>105.47112462006079</v>
      </c>
      <c r="P256" s="14">
        <f t="shared" si="142"/>
        <v>115.60283687943264</v>
      </c>
      <c r="Q256" s="14">
        <f t="shared" si="143"/>
        <v>184.3971631205674</v>
      </c>
      <c r="R256" s="14">
        <f t="shared" si="144"/>
        <v>151.46909827760894</v>
      </c>
      <c r="S256" s="14">
        <f t="shared" si="145"/>
        <v>151.52274172530963</v>
      </c>
      <c r="U256" s="162"/>
    </row>
    <row r="257" spans="8:23" x14ac:dyDescent="0.25">
      <c r="I257" t="s">
        <v>257</v>
      </c>
      <c r="J257" s="14">
        <f t="shared" si="136"/>
        <v>108.20668693009117</v>
      </c>
      <c r="K257" s="14">
        <f t="shared" si="137"/>
        <v>100.70921985815602</v>
      </c>
      <c r="L257" s="14">
        <f t="shared" si="138"/>
        <v>104.25531914893615</v>
      </c>
      <c r="M257" s="14">
        <f t="shared" si="139"/>
        <v>113.17122593718337</v>
      </c>
      <c r="N257" s="14">
        <f t="shared" si="140"/>
        <v>116.31205673758863</v>
      </c>
      <c r="O257" s="14">
        <f t="shared" si="141"/>
        <v>109.52380952380952</v>
      </c>
      <c r="P257" s="14">
        <f t="shared" si="142"/>
        <v>120.97264437689974</v>
      </c>
      <c r="Q257" s="14">
        <f t="shared" si="143"/>
        <v>176.79837892603854</v>
      </c>
      <c r="R257" s="14">
        <f t="shared" si="144"/>
        <v>149.94934143870316</v>
      </c>
      <c r="S257" s="14">
        <f t="shared" si="145"/>
        <v>151.99574816116009</v>
      </c>
      <c r="U257" s="162"/>
    </row>
    <row r="258" spans="8:23" x14ac:dyDescent="0.25">
      <c r="I258" t="s">
        <v>258</v>
      </c>
      <c r="J258" s="14">
        <f t="shared" si="136"/>
        <v>104.05268490374873</v>
      </c>
      <c r="K258" s="14">
        <f t="shared" si="137"/>
        <v>98.885511651469074</v>
      </c>
      <c r="L258" s="14">
        <f t="shared" si="138"/>
        <v>105.77507598784193</v>
      </c>
      <c r="M258" s="14">
        <f t="shared" si="139"/>
        <v>113.8804457953394</v>
      </c>
      <c r="N258" s="14">
        <f t="shared" si="140"/>
        <v>113.47517730496452</v>
      </c>
      <c r="O258" s="14">
        <f t="shared" si="141"/>
        <v>105.97771023302937</v>
      </c>
      <c r="P258" s="14">
        <f t="shared" si="142"/>
        <v>122.39108409321177</v>
      </c>
      <c r="Q258" s="14">
        <f t="shared" si="143"/>
        <v>152.48226950354615</v>
      </c>
      <c r="R258" s="14">
        <f t="shared" si="144"/>
        <v>156.73758865248226</v>
      </c>
      <c r="S258" s="14">
        <f t="shared" si="145"/>
        <v>152.47023117462399</v>
      </c>
      <c r="U258" s="162"/>
    </row>
    <row r="259" spans="8:23" x14ac:dyDescent="0.25">
      <c r="I259" t="s">
        <v>259</v>
      </c>
      <c r="J259" s="14">
        <f t="shared" si="136"/>
        <v>99.392097264437666</v>
      </c>
      <c r="K259" s="14">
        <f t="shared" si="137"/>
        <v>97.771023302938175</v>
      </c>
      <c r="L259" s="14">
        <f t="shared" si="138"/>
        <v>107.59878419452885</v>
      </c>
      <c r="M259" s="14">
        <f t="shared" si="139"/>
        <v>114.08308004052681</v>
      </c>
      <c r="N259" s="14">
        <f t="shared" si="140"/>
        <v>111.34751773049643</v>
      </c>
      <c r="O259" s="14">
        <f t="shared" si="141"/>
        <v>102.63424518743668</v>
      </c>
      <c r="P259" s="14">
        <f t="shared" si="142"/>
        <v>121.68186423505574</v>
      </c>
      <c r="Q259" s="14">
        <f t="shared" si="143"/>
        <v>151.67173252279639</v>
      </c>
      <c r="R259" s="14">
        <f t="shared" si="144"/>
        <v>158.96656534954408</v>
      </c>
      <c r="S259" s="14">
        <f t="shared" si="145"/>
        <v>152.94619537511312</v>
      </c>
      <c r="U259" s="162"/>
    </row>
    <row r="260" spans="8:23" x14ac:dyDescent="0.25">
      <c r="I260" t="s">
        <v>260</v>
      </c>
      <c r="J260" s="14">
        <f t="shared" si="136"/>
        <v>97.973657548125615</v>
      </c>
      <c r="K260" s="14">
        <f t="shared" si="137"/>
        <v>96.75785207700099</v>
      </c>
      <c r="L260" s="14">
        <f t="shared" si="138"/>
        <v>101.8237082066869</v>
      </c>
      <c r="M260" s="14">
        <f t="shared" si="139"/>
        <v>114.08308004052681</v>
      </c>
      <c r="N260" s="14">
        <f t="shared" si="140"/>
        <v>111.24620060790271</v>
      </c>
      <c r="O260" s="14">
        <f t="shared" si="141"/>
        <v>102.93819655521783</v>
      </c>
      <c r="P260" s="14">
        <f t="shared" si="142"/>
        <v>123.91084093211755</v>
      </c>
      <c r="Q260" s="14">
        <f t="shared" si="143"/>
        <v>158.45997973657552</v>
      </c>
      <c r="R260" s="14">
        <f t="shared" si="144"/>
        <v>155.01519756838906</v>
      </c>
      <c r="S260" s="14">
        <f t="shared" si="145"/>
        <v>153.4236453864284</v>
      </c>
      <c r="U260" s="162"/>
    </row>
    <row r="261" spans="8:23" x14ac:dyDescent="0.25">
      <c r="I261" t="s">
        <v>261</v>
      </c>
      <c r="J261" s="14">
        <f t="shared" si="136"/>
        <v>98.378926038500495</v>
      </c>
      <c r="K261" s="14">
        <f t="shared" si="137"/>
        <v>99.290780141843939</v>
      </c>
      <c r="L261" s="14">
        <f t="shared" si="138"/>
        <v>106.99088145896653</v>
      </c>
      <c r="M261" s="14">
        <f t="shared" si="139"/>
        <v>114.4883485309017</v>
      </c>
      <c r="N261" s="14">
        <f t="shared" si="140"/>
        <v>114.28571428571426</v>
      </c>
      <c r="O261" s="14">
        <f t="shared" si="141"/>
        <v>96.757852077001019</v>
      </c>
      <c r="P261" s="14">
        <f t="shared" si="142"/>
        <v>125.93718338399191</v>
      </c>
      <c r="Q261" s="14">
        <f t="shared" si="143"/>
        <v>148.936170212766</v>
      </c>
      <c r="R261" s="14">
        <f t="shared" si="144"/>
        <v>152.68490374873352</v>
      </c>
      <c r="S261" s="14">
        <f t="shared" si="145"/>
        <v>153.90258584680484</v>
      </c>
      <c r="U261" s="162"/>
    </row>
    <row r="262" spans="8:23" x14ac:dyDescent="0.25">
      <c r="I262" t="s">
        <v>262</v>
      </c>
      <c r="J262" s="14">
        <f t="shared" si="136"/>
        <v>96.453900709219852</v>
      </c>
      <c r="K262" s="14">
        <f t="shared" si="137"/>
        <v>100.81053698074972</v>
      </c>
      <c r="L262" s="14">
        <f t="shared" si="138"/>
        <v>101.72239108409319</v>
      </c>
      <c r="M262" s="14">
        <f t="shared" si="139"/>
        <v>106.68693009118539</v>
      </c>
      <c r="N262" s="14">
        <f t="shared" si="140"/>
        <v>111.95542046605875</v>
      </c>
      <c r="O262" s="14">
        <f t="shared" si="141"/>
        <v>103.03951367781156</v>
      </c>
      <c r="P262" s="14">
        <f t="shared" si="142"/>
        <v>125.53191489361704</v>
      </c>
      <c r="Q262" s="14">
        <f t="shared" si="143"/>
        <v>137.08206686930095</v>
      </c>
      <c r="R262" s="14">
        <f t="shared" si="144"/>
        <v>146.30192502532927</v>
      </c>
      <c r="S262" s="14">
        <f t="shared" si="145"/>
        <v>154.38302140895655</v>
      </c>
      <c r="U262" s="166"/>
    </row>
    <row r="263" spans="8:23" x14ac:dyDescent="0.25">
      <c r="H263" s="117" t="s">
        <v>285</v>
      </c>
      <c r="I263" s="112" t="s">
        <v>297</v>
      </c>
      <c r="J263" s="112">
        <v>100</v>
      </c>
      <c r="K263" s="112">
        <f t="shared" ref="K263:S263" si="146">J274*K63</f>
        <v>103.45177664974617</v>
      </c>
      <c r="L263" s="112">
        <f t="shared" si="146"/>
        <v>105.48223350253811</v>
      </c>
      <c r="M263" s="112">
        <f t="shared" si="146"/>
        <v>108.32487309644672</v>
      </c>
      <c r="N263" s="112">
        <f t="shared" si="146"/>
        <v>110.05076142131982</v>
      </c>
      <c r="O263" s="112">
        <f t="shared" si="146"/>
        <v>113.70558375634523</v>
      </c>
      <c r="P263" s="112">
        <f t="shared" si="146"/>
        <v>116.95431472081222</v>
      </c>
      <c r="Q263" s="112">
        <f t="shared" si="146"/>
        <v>121.11675126903559</v>
      </c>
      <c r="R263" s="112">
        <f t="shared" si="146"/>
        <v>130.5583756345178</v>
      </c>
      <c r="S263" s="112">
        <f t="shared" si="146"/>
        <v>139.59390862944176</v>
      </c>
      <c r="T263" s="111"/>
      <c r="V263" s="111"/>
      <c r="W263" s="111"/>
    </row>
    <row r="264" spans="8:23" x14ac:dyDescent="0.25">
      <c r="I264" t="s">
        <v>252</v>
      </c>
      <c r="J264" s="14">
        <f t="shared" ref="J264:J274" si="147">J263*J64</f>
        <v>100.10152284263958</v>
      </c>
      <c r="K264" s="14">
        <f t="shared" ref="K264:K274" si="148">K263*K64</f>
        <v>103.75634517766495</v>
      </c>
      <c r="L264" s="14">
        <f t="shared" ref="L264:L274" si="149">L263*L64</f>
        <v>106.19289340101525</v>
      </c>
      <c r="M264" s="14">
        <f t="shared" ref="M264:M274" si="150">M263*M64</f>
        <v>108.32487309644672</v>
      </c>
      <c r="N264" s="14">
        <f t="shared" ref="N264:N274" si="151">N263*N64</f>
        <v>110.5583756345178</v>
      </c>
      <c r="O264" s="14">
        <f t="shared" ref="O264:O274" si="152">O263*O64</f>
        <v>113.60406091370564</v>
      </c>
      <c r="P264" s="14">
        <f t="shared" ref="P264:P274" si="153">P263*P64</f>
        <v>116.85279187817262</v>
      </c>
      <c r="Q264" s="14">
        <f t="shared" ref="Q264:Q274" si="154">Q263*Q64</f>
        <v>121.92893401015232</v>
      </c>
      <c r="R264" s="14">
        <f t="shared" ref="R264:R274" si="155">R263*R64</f>
        <v>131.37055837563457</v>
      </c>
      <c r="S264" s="14">
        <f t="shared" ref="S264:S274" si="156">S263*S64</f>
        <v>140.40609137055853</v>
      </c>
      <c r="U264" s="162"/>
    </row>
    <row r="265" spans="8:23" x14ac:dyDescent="0.25">
      <c r="I265" t="s">
        <v>253</v>
      </c>
      <c r="J265" s="14">
        <f t="shared" si="147"/>
        <v>100.50761421319797</v>
      </c>
      <c r="K265" s="14">
        <f t="shared" si="148"/>
        <v>104.26395939086294</v>
      </c>
      <c r="L265" s="14">
        <f t="shared" si="149"/>
        <v>106.39593908629445</v>
      </c>
      <c r="M265" s="14">
        <f t="shared" si="150"/>
        <v>108.83248730964469</v>
      </c>
      <c r="N265" s="14">
        <f t="shared" si="151"/>
        <v>111.37055837563454</v>
      </c>
      <c r="O265" s="14">
        <f t="shared" si="152"/>
        <v>113.90862944162441</v>
      </c>
      <c r="P265" s="14">
        <f t="shared" si="153"/>
        <v>117.56345177664979</v>
      </c>
      <c r="Q265" s="14">
        <f t="shared" si="154"/>
        <v>122.5380710659899</v>
      </c>
      <c r="R265" s="14">
        <f t="shared" si="155"/>
        <v>131.97969543147215</v>
      </c>
      <c r="S265" s="14">
        <f t="shared" si="156"/>
        <v>140.84392335264252</v>
      </c>
      <c r="T265" s="82">
        <f>S265/R265-1</f>
        <v>6.7163573095021523E-2</v>
      </c>
      <c r="U265" s="162"/>
    </row>
    <row r="266" spans="8:23" x14ac:dyDescent="0.25">
      <c r="I266" t="s">
        <v>254</v>
      </c>
      <c r="J266" s="14">
        <f t="shared" si="147"/>
        <v>100.71065989847716</v>
      </c>
      <c r="K266" s="14">
        <f t="shared" si="148"/>
        <v>104.36548223350253</v>
      </c>
      <c r="L266" s="14">
        <f t="shared" si="149"/>
        <v>106.39593908629445</v>
      </c>
      <c r="M266" s="14">
        <f t="shared" si="150"/>
        <v>108.52791878172592</v>
      </c>
      <c r="N266" s="14">
        <f t="shared" si="151"/>
        <v>111.37055837563454</v>
      </c>
      <c r="O266" s="14">
        <f t="shared" si="152"/>
        <v>114.41624365482238</v>
      </c>
      <c r="P266" s="14">
        <f t="shared" si="153"/>
        <v>119.39086294416248</v>
      </c>
      <c r="Q266" s="14">
        <f t="shared" si="154"/>
        <v>122.94416243654827</v>
      </c>
      <c r="R266" s="14">
        <f t="shared" si="155"/>
        <v>132.69035532994931</v>
      </c>
      <c r="S266" s="14">
        <f t="shared" si="156"/>
        <v>141.28312063763229</v>
      </c>
      <c r="U266" s="162"/>
    </row>
    <row r="267" spans="8:23" x14ac:dyDescent="0.25">
      <c r="I267" t="s">
        <v>255</v>
      </c>
      <c r="J267" s="14">
        <f t="shared" si="147"/>
        <v>101.01522842639594</v>
      </c>
      <c r="K267" s="14">
        <f t="shared" si="148"/>
        <v>104.36548223350253</v>
      </c>
      <c r="L267" s="14">
        <f t="shared" si="149"/>
        <v>106.70050761421324</v>
      </c>
      <c r="M267" s="14">
        <f t="shared" si="150"/>
        <v>108.8324873096447</v>
      </c>
      <c r="N267" s="14">
        <f t="shared" si="151"/>
        <v>111.77664974619292</v>
      </c>
      <c r="O267" s="14">
        <f t="shared" si="152"/>
        <v>115.8375634517767</v>
      </c>
      <c r="P267" s="14">
        <f t="shared" si="153"/>
        <v>118.88324873096451</v>
      </c>
      <c r="Q267" s="14">
        <f t="shared" si="154"/>
        <v>123.45177664974624</v>
      </c>
      <c r="R267" s="14">
        <f t="shared" si="155"/>
        <v>134.31472081218286</v>
      </c>
      <c r="S267" s="14">
        <f t="shared" si="156"/>
        <v>141.72368748298754</v>
      </c>
      <c r="U267" s="162"/>
    </row>
    <row r="268" spans="8:23" x14ac:dyDescent="0.25">
      <c r="I268" t="s">
        <v>256</v>
      </c>
      <c r="J268" s="14">
        <f t="shared" si="147"/>
        <v>101.42131979695432</v>
      </c>
      <c r="K268" s="14">
        <f t="shared" si="148"/>
        <v>104.46700507614213</v>
      </c>
      <c r="L268" s="14">
        <f t="shared" si="149"/>
        <v>106.90355329949243</v>
      </c>
      <c r="M268" s="14">
        <f t="shared" si="150"/>
        <v>109.0355329949239</v>
      </c>
      <c r="N268" s="14">
        <f t="shared" si="151"/>
        <v>111.87817258883253</v>
      </c>
      <c r="O268" s="14">
        <f t="shared" si="152"/>
        <v>116.24365482233507</v>
      </c>
      <c r="P268" s="14">
        <f t="shared" si="153"/>
        <v>119.39086294416249</v>
      </c>
      <c r="Q268" s="14">
        <f t="shared" si="154"/>
        <v>124.16243654822338</v>
      </c>
      <c r="R268" s="14">
        <f t="shared" si="155"/>
        <v>135.12690355329957</v>
      </c>
      <c r="S268" s="14">
        <f t="shared" si="156"/>
        <v>142.16562815944414</v>
      </c>
      <c r="U268" s="162"/>
    </row>
    <row r="269" spans="8:23" x14ac:dyDescent="0.25">
      <c r="I269" t="s">
        <v>257</v>
      </c>
      <c r="J269" s="14">
        <f t="shared" si="147"/>
        <v>101.82741116751269</v>
      </c>
      <c r="K269" s="14">
        <f t="shared" si="148"/>
        <v>104.7715736040609</v>
      </c>
      <c r="L269" s="14">
        <f t="shared" si="149"/>
        <v>107.10659898477162</v>
      </c>
      <c r="M269" s="14">
        <f t="shared" si="150"/>
        <v>109.64467005076146</v>
      </c>
      <c r="N269" s="14">
        <f t="shared" si="151"/>
        <v>111.97969543147211</v>
      </c>
      <c r="O269" s="14">
        <f t="shared" si="152"/>
        <v>116.04060913705588</v>
      </c>
      <c r="P269" s="14">
        <f t="shared" si="153"/>
        <v>119.69543147208128</v>
      </c>
      <c r="Q269" s="14">
        <f t="shared" si="154"/>
        <v>124.87309644670054</v>
      </c>
      <c r="R269" s="14">
        <f t="shared" si="155"/>
        <v>135.93908629441634</v>
      </c>
      <c r="S269" s="14">
        <f t="shared" si="156"/>
        <v>142.60894695105549</v>
      </c>
      <c r="U269" s="162"/>
    </row>
    <row r="270" spans="8:23" x14ac:dyDescent="0.25">
      <c r="I270" t="s">
        <v>258</v>
      </c>
      <c r="J270" s="14">
        <f t="shared" si="147"/>
        <v>102.23350253807106</v>
      </c>
      <c r="K270" s="14">
        <f t="shared" si="148"/>
        <v>104.7715736040609</v>
      </c>
      <c r="L270" s="14">
        <f t="shared" si="149"/>
        <v>107.30964467005082</v>
      </c>
      <c r="M270" s="14">
        <f t="shared" si="150"/>
        <v>109.64467005076146</v>
      </c>
      <c r="N270" s="14">
        <f t="shared" si="151"/>
        <v>111.97969543147211</v>
      </c>
      <c r="O270" s="14">
        <f t="shared" si="152"/>
        <v>115.9390862944163</v>
      </c>
      <c r="P270" s="14">
        <f t="shared" si="153"/>
        <v>119.49238578680209</v>
      </c>
      <c r="Q270" s="14">
        <f t="shared" si="154"/>
        <v>125.17766497461932</v>
      </c>
      <c r="R270" s="14">
        <f t="shared" si="155"/>
        <v>136.34517766497473</v>
      </c>
      <c r="S270" s="14">
        <f t="shared" si="156"/>
        <v>143.05364815523404</v>
      </c>
      <c r="U270" s="162"/>
    </row>
    <row r="271" spans="8:23" x14ac:dyDescent="0.25">
      <c r="I271" t="s">
        <v>259</v>
      </c>
      <c r="J271" s="14">
        <f t="shared" si="147"/>
        <v>102.03045685279187</v>
      </c>
      <c r="K271" s="14">
        <f t="shared" si="148"/>
        <v>105.68527918781726</v>
      </c>
      <c r="L271" s="14">
        <f t="shared" si="149"/>
        <v>107.51269035532999</v>
      </c>
      <c r="M271" s="14">
        <f t="shared" si="150"/>
        <v>109.74619289340104</v>
      </c>
      <c r="N271" s="14">
        <f t="shared" si="151"/>
        <v>112.69035532994927</v>
      </c>
      <c r="O271" s="14">
        <f t="shared" si="152"/>
        <v>116.24365482233507</v>
      </c>
      <c r="P271" s="14">
        <f t="shared" si="153"/>
        <v>119.59390862944169</v>
      </c>
      <c r="Q271" s="14">
        <f t="shared" si="154"/>
        <v>125.98984771573608</v>
      </c>
      <c r="R271" s="14">
        <f t="shared" si="155"/>
        <v>137.25888324873105</v>
      </c>
      <c r="S271" s="14">
        <f t="shared" si="156"/>
        <v>143.49973608279305</v>
      </c>
      <c r="U271" s="162"/>
    </row>
    <row r="272" spans="8:23" x14ac:dyDescent="0.25">
      <c r="I272" t="s">
        <v>260</v>
      </c>
      <c r="J272" s="14">
        <f t="shared" si="147"/>
        <v>102.63959390862942</v>
      </c>
      <c r="K272" s="14">
        <f t="shared" si="148"/>
        <v>106.29441624365484</v>
      </c>
      <c r="L272" s="14">
        <f t="shared" si="149"/>
        <v>107.20812182741119</v>
      </c>
      <c r="M272" s="14">
        <f t="shared" si="150"/>
        <v>109.34010152284267</v>
      </c>
      <c r="N272" s="14">
        <f t="shared" si="151"/>
        <v>113.29949238578683</v>
      </c>
      <c r="O272" s="14">
        <f t="shared" si="152"/>
        <v>116.24365482233507</v>
      </c>
      <c r="P272" s="14">
        <f t="shared" si="153"/>
        <v>119.4923857868021</v>
      </c>
      <c r="Q272" s="14">
        <f t="shared" si="154"/>
        <v>127.2081218274112</v>
      </c>
      <c r="R272" s="14">
        <f t="shared" si="155"/>
        <v>138.27411167512702</v>
      </c>
      <c r="S272" s="14">
        <f t="shared" si="156"/>
        <v>143.94721505798825</v>
      </c>
      <c r="U272" s="162"/>
    </row>
    <row r="273" spans="8:23" x14ac:dyDescent="0.25">
      <c r="I273" t="s">
        <v>261</v>
      </c>
      <c r="J273" s="14">
        <f t="shared" si="147"/>
        <v>102.84263959390861</v>
      </c>
      <c r="K273" s="14">
        <f t="shared" si="148"/>
        <v>105.48223350253809</v>
      </c>
      <c r="L273" s="14">
        <f t="shared" si="149"/>
        <v>107.30964467005079</v>
      </c>
      <c r="M273" s="14">
        <f t="shared" si="150"/>
        <v>109.0355329949239</v>
      </c>
      <c r="N273" s="14">
        <f t="shared" si="151"/>
        <v>113.29949238578683</v>
      </c>
      <c r="O273" s="14">
        <f t="shared" si="152"/>
        <v>116.44670050761425</v>
      </c>
      <c r="P273" s="14">
        <f t="shared" si="153"/>
        <v>120.40609137055843</v>
      </c>
      <c r="Q273" s="14">
        <f t="shared" si="154"/>
        <v>128.62944162436554</v>
      </c>
      <c r="R273" s="14">
        <f t="shared" si="155"/>
        <v>138.07106598984785</v>
      </c>
      <c r="S273" s="14">
        <f t="shared" si="156"/>
        <v>144.3960894185598</v>
      </c>
      <c r="U273" s="162"/>
    </row>
    <row r="274" spans="8:23" x14ac:dyDescent="0.25">
      <c r="I274" t="s">
        <v>262</v>
      </c>
      <c r="J274" s="14">
        <f t="shared" si="147"/>
        <v>102.94416243654821</v>
      </c>
      <c r="K274" s="14">
        <f t="shared" si="148"/>
        <v>105.68527918781729</v>
      </c>
      <c r="L274" s="14">
        <f t="shared" si="149"/>
        <v>107.30964467005079</v>
      </c>
      <c r="M274" s="14">
        <f t="shared" si="150"/>
        <v>109.44162436548226</v>
      </c>
      <c r="N274" s="14">
        <f t="shared" si="151"/>
        <v>113.40101522842644</v>
      </c>
      <c r="O274" s="14">
        <f t="shared" si="152"/>
        <v>116.85279187817262</v>
      </c>
      <c r="P274" s="14">
        <f t="shared" si="153"/>
        <v>120.40609137055843</v>
      </c>
      <c r="Q274" s="14">
        <f t="shared" si="154"/>
        <v>129.3401015228427</v>
      </c>
      <c r="R274" s="14">
        <f t="shared" si="155"/>
        <v>138.17258883248743</v>
      </c>
      <c r="S274" s="14">
        <f t="shared" si="156"/>
        <v>144.84636351577439</v>
      </c>
      <c r="U274" s="166"/>
    </row>
    <row r="275" spans="8:23" x14ac:dyDescent="0.25">
      <c r="H275" s="117" t="s">
        <v>286</v>
      </c>
      <c r="I275" s="112" t="s">
        <v>297</v>
      </c>
      <c r="J275" s="112">
        <v>100</v>
      </c>
      <c r="K275" s="112">
        <f t="shared" ref="K275:S275" si="157">J286*K75</f>
        <v>100.6024092349288</v>
      </c>
      <c r="L275" s="112">
        <f t="shared" si="157"/>
        <v>100.50230783694289</v>
      </c>
      <c r="M275" s="112">
        <f t="shared" si="157"/>
        <v>103.14930550434062</v>
      </c>
      <c r="N275" s="112">
        <f t="shared" si="157"/>
        <v>104.75716581064816</v>
      </c>
      <c r="O275" s="112">
        <f t="shared" si="157"/>
        <v>108.14521650956451</v>
      </c>
      <c r="P275" s="112">
        <f t="shared" si="157"/>
        <v>113.51815514743953</v>
      </c>
      <c r="Q275" s="112">
        <f t="shared" si="157"/>
        <v>120.65066747567074</v>
      </c>
      <c r="R275" s="112">
        <f t="shared" si="157"/>
        <v>126.12676171231267</v>
      </c>
      <c r="S275" s="112">
        <f t="shared" si="157"/>
        <v>133.85876849524789</v>
      </c>
      <c r="T275" s="111"/>
      <c r="V275" s="111"/>
      <c r="W275" s="111"/>
    </row>
    <row r="276" spans="8:23" x14ac:dyDescent="0.25">
      <c r="I276" t="s">
        <v>252</v>
      </c>
      <c r="J276" s="14">
        <f t="shared" ref="J276:J286" si="158">J275*J76</f>
        <v>100</v>
      </c>
      <c r="K276" s="14">
        <f t="shared" ref="K276:K286" si="159">K275*K76</f>
        <v>100.6024092349288</v>
      </c>
      <c r="L276" s="14">
        <f t="shared" ref="L276:L286" si="160">L275*L76</f>
        <v>100.60270974287391</v>
      </c>
      <c r="M276" s="14">
        <f t="shared" ref="M276:M286" si="161">M275*M76</f>
        <v>103.38388807046483</v>
      </c>
      <c r="N276" s="14">
        <f t="shared" ref="N276:N286" si="162">N275*N76</f>
        <v>104.99174679614865</v>
      </c>
      <c r="O276" s="14">
        <f t="shared" ref="O276:O286" si="163">O275*O76</f>
        <v>108.34622992315106</v>
      </c>
      <c r="P276" s="14">
        <f t="shared" ref="P276:P286" si="164">P275*P76</f>
        <v>113.95463430062399</v>
      </c>
      <c r="Q276" s="14">
        <f t="shared" ref="Q276:Q286" si="165">Q275*Q76</f>
        <v>120.95254570955481</v>
      </c>
      <c r="R276" s="14">
        <f t="shared" ref="R276:R286" si="166">R275*R76</f>
        <v>126.46229446493919</v>
      </c>
      <c r="S276" s="14">
        <f t="shared" ref="S276:S286" si="167">S275*S76</f>
        <v>133.85876849524789</v>
      </c>
      <c r="U276" s="162"/>
    </row>
    <row r="277" spans="8:23" x14ac:dyDescent="0.25">
      <c r="I277" t="s">
        <v>253</v>
      </c>
      <c r="J277" s="14">
        <f t="shared" si="158"/>
        <v>100</v>
      </c>
      <c r="K277" s="14">
        <f t="shared" si="159"/>
        <v>100.6024092349288</v>
      </c>
      <c r="L277" s="14">
        <f t="shared" si="160"/>
        <v>100.70321195040925</v>
      </c>
      <c r="M277" s="14">
        <f t="shared" si="161"/>
        <v>103.61900412520598</v>
      </c>
      <c r="N277" s="14">
        <f t="shared" si="162"/>
        <v>105.22685307496279</v>
      </c>
      <c r="O277" s="14">
        <f t="shared" si="163"/>
        <v>108.54761696761787</v>
      </c>
      <c r="P277" s="14">
        <f t="shared" si="164"/>
        <v>114.39279172325283</v>
      </c>
      <c r="Q277" s="14">
        <f t="shared" si="165"/>
        <v>121.25517926846111</v>
      </c>
      <c r="R277" s="14">
        <f t="shared" si="166"/>
        <v>126.79871982930455</v>
      </c>
      <c r="S277" s="14">
        <f t="shared" si="167"/>
        <v>134.21591822527614</v>
      </c>
      <c r="T277" s="82">
        <f>S277/R277-1</f>
        <v>5.8495846061825896E-2</v>
      </c>
      <c r="U277" s="162"/>
    </row>
    <row r="278" spans="8:23" x14ac:dyDescent="0.25">
      <c r="I278" t="s">
        <v>254</v>
      </c>
      <c r="J278" s="14">
        <f t="shared" si="158"/>
        <v>100.10030090270811</v>
      </c>
      <c r="K278" s="14">
        <f t="shared" si="159"/>
        <v>100.56897540002188</v>
      </c>
      <c r="L278" s="14">
        <f t="shared" si="160"/>
        <v>100.93724995959015</v>
      </c>
      <c r="M278" s="14">
        <f t="shared" si="161"/>
        <v>103.68587666739714</v>
      </c>
      <c r="N278" s="14">
        <f t="shared" si="162"/>
        <v>105.36060185548388</v>
      </c>
      <c r="O278" s="14">
        <f t="shared" si="163"/>
        <v>109.01578290648006</v>
      </c>
      <c r="P278" s="14">
        <f t="shared" si="164"/>
        <v>115.26244452582726</v>
      </c>
      <c r="Q278" s="14">
        <f t="shared" si="165"/>
        <v>121.92435796199565</v>
      </c>
      <c r="R278" s="14">
        <f t="shared" si="166"/>
        <v>127.63534373950056</v>
      </c>
      <c r="S278" s="14">
        <f t="shared" si="167"/>
        <v>134.57402086956688</v>
      </c>
      <c r="T278" s="82"/>
      <c r="U278" s="162"/>
    </row>
    <row r="279" spans="8:23" x14ac:dyDescent="0.25">
      <c r="I279" t="s">
        <v>255</v>
      </c>
      <c r="J279" s="14">
        <f t="shared" si="158"/>
        <v>100.20070240812707</v>
      </c>
      <c r="K279" s="14">
        <f t="shared" si="159"/>
        <v>100.53555267639277</v>
      </c>
      <c r="L279" s="14">
        <f t="shared" si="160"/>
        <v>101.17183188180699</v>
      </c>
      <c r="M279" s="14">
        <f t="shared" si="161"/>
        <v>103.75279236708568</v>
      </c>
      <c r="N279" s="14">
        <f t="shared" si="162"/>
        <v>105.49452063763258</v>
      </c>
      <c r="O279" s="14">
        <f t="shared" si="163"/>
        <v>109.48596804532501</v>
      </c>
      <c r="P279" s="14">
        <f t="shared" si="164"/>
        <v>116.13870872397682</v>
      </c>
      <c r="Q279" s="14">
        <f t="shared" si="165"/>
        <v>122.59722969467774</v>
      </c>
      <c r="R279" s="14">
        <f t="shared" si="166"/>
        <v>128.47748773355903</v>
      </c>
      <c r="S279" s="14">
        <f t="shared" si="167"/>
        <v>134.93307897059884</v>
      </c>
      <c r="U279" s="162"/>
    </row>
    <row r="280" spans="8:23" x14ac:dyDescent="0.25">
      <c r="I280" t="s">
        <v>256</v>
      </c>
      <c r="J280" s="14">
        <f t="shared" si="158"/>
        <v>100.3012046171623</v>
      </c>
      <c r="K280" s="14">
        <f t="shared" si="159"/>
        <v>100.50214106034878</v>
      </c>
      <c r="L280" s="14">
        <f t="shared" si="160"/>
        <v>101.4069589811339</v>
      </c>
      <c r="M280" s="14">
        <f t="shared" si="161"/>
        <v>103.81975125212412</v>
      </c>
      <c r="N280" s="14">
        <f t="shared" si="162"/>
        <v>105.62860963748976</v>
      </c>
      <c r="O280" s="14">
        <f t="shared" si="163"/>
        <v>109.9581810929635</v>
      </c>
      <c r="P280" s="14">
        <f t="shared" si="164"/>
        <v>117.02163457977313</v>
      </c>
      <c r="Q280" s="14">
        <f t="shared" si="165"/>
        <v>123.27381484751811</v>
      </c>
      <c r="R280" s="14">
        <f t="shared" si="166"/>
        <v>129.32518823325262</v>
      </c>
      <c r="S280" s="14">
        <f t="shared" si="167"/>
        <v>135.29309507763438</v>
      </c>
      <c r="U280" s="162"/>
    </row>
    <row r="281" spans="8:23" x14ac:dyDescent="0.25">
      <c r="I281" t="s">
        <v>257</v>
      </c>
      <c r="J281" s="14">
        <f t="shared" si="158"/>
        <v>100.3012046171623</v>
      </c>
      <c r="K281" s="14">
        <f t="shared" si="159"/>
        <v>100.53557490634356</v>
      </c>
      <c r="L281" s="14">
        <f t="shared" si="160"/>
        <v>101.67443529892127</v>
      </c>
      <c r="M281" s="14">
        <f t="shared" si="161"/>
        <v>103.85318756492673</v>
      </c>
      <c r="N281" s="14">
        <f t="shared" si="162"/>
        <v>105.92954584728318</v>
      </c>
      <c r="O281" s="14">
        <f t="shared" si="163"/>
        <v>110.39293059241864</v>
      </c>
      <c r="P281" s="14">
        <f t="shared" si="164"/>
        <v>117.48998874904609</v>
      </c>
      <c r="Q281" s="14">
        <f t="shared" si="165"/>
        <v>123.74228211349674</v>
      </c>
      <c r="R281" s="14">
        <f t="shared" si="166"/>
        <v>129.9276347622895</v>
      </c>
      <c r="S281" s="14">
        <f t="shared" si="167"/>
        <v>135.65407174673751</v>
      </c>
      <c r="U281" s="162"/>
    </row>
    <row r="282" spans="8:23" x14ac:dyDescent="0.25">
      <c r="I282" t="s">
        <v>258</v>
      </c>
      <c r="J282" s="14">
        <f t="shared" si="158"/>
        <v>100.3012046171623</v>
      </c>
      <c r="K282" s="14">
        <f t="shared" si="159"/>
        <v>100.56901987470893</v>
      </c>
      <c r="L282" s="14">
        <f t="shared" si="160"/>
        <v>101.94261712628408</v>
      </c>
      <c r="M282" s="14">
        <f t="shared" si="161"/>
        <v>103.88663464626808</v>
      </c>
      <c r="N282" s="14">
        <f t="shared" si="162"/>
        <v>106.23133942519567</v>
      </c>
      <c r="O282" s="14">
        <f t="shared" si="163"/>
        <v>110.82939899196286</v>
      </c>
      <c r="P282" s="14">
        <f t="shared" si="164"/>
        <v>117.96021740613203</v>
      </c>
      <c r="Q282" s="14">
        <f t="shared" si="165"/>
        <v>124.21252965681622</v>
      </c>
      <c r="R282" s="14">
        <f t="shared" si="166"/>
        <v>130.53288771925668</v>
      </c>
      <c r="S282" s="14">
        <f t="shared" si="167"/>
        <v>136.01601154079216</v>
      </c>
      <c r="U282" s="162"/>
    </row>
    <row r="283" spans="8:23" x14ac:dyDescent="0.25">
      <c r="I283" t="s">
        <v>259</v>
      </c>
      <c r="J283" s="14">
        <f t="shared" si="158"/>
        <v>100.3012046171623</v>
      </c>
      <c r="K283" s="14">
        <f t="shared" si="159"/>
        <v>100.60247596914495</v>
      </c>
      <c r="L283" s="14">
        <f t="shared" si="160"/>
        <v>102.21150632411141</v>
      </c>
      <c r="M283" s="14">
        <f t="shared" si="161"/>
        <v>103.9200924996163</v>
      </c>
      <c r="N283" s="14">
        <f t="shared" si="162"/>
        <v>106.53399281387145</v>
      </c>
      <c r="O283" s="14">
        <f t="shared" si="163"/>
        <v>111.267593087734</v>
      </c>
      <c r="P283" s="14">
        <f t="shared" si="164"/>
        <v>118.4323280532692</v>
      </c>
      <c r="Q283" s="14">
        <f t="shared" si="165"/>
        <v>124.68456424291703</v>
      </c>
      <c r="R283" s="14">
        <f t="shared" si="166"/>
        <v>131.14096017757618</v>
      </c>
      <c r="S283" s="14">
        <f t="shared" si="167"/>
        <v>136.3789170295203</v>
      </c>
      <c r="U283" s="162"/>
    </row>
    <row r="284" spans="8:23" x14ac:dyDescent="0.25">
      <c r="I284" t="s">
        <v>260</v>
      </c>
      <c r="J284" s="14">
        <f t="shared" si="158"/>
        <v>100.40150582177945</v>
      </c>
      <c r="K284" s="14">
        <f t="shared" si="159"/>
        <v>100.53560825497469</v>
      </c>
      <c r="L284" s="14">
        <f t="shared" si="160"/>
        <v>102.44555295292031</v>
      </c>
      <c r="M284" s="14">
        <f t="shared" si="161"/>
        <v>104.12071043880476</v>
      </c>
      <c r="N284" s="14">
        <f t="shared" si="162"/>
        <v>107.00212712002156</v>
      </c>
      <c r="O284" s="14">
        <f t="shared" si="163"/>
        <v>111.86958186909234</v>
      </c>
      <c r="P284" s="14">
        <f t="shared" si="164"/>
        <v>119.06798179140823</v>
      </c>
      <c r="Q284" s="14">
        <f t="shared" si="165"/>
        <v>125.05266145351072</v>
      </c>
      <c r="R284" s="14">
        <f t="shared" si="166"/>
        <v>131.67650263874035</v>
      </c>
      <c r="S284" s="14">
        <f t="shared" si="167"/>
        <v>136.74279078950013</v>
      </c>
      <c r="U284" s="162"/>
    </row>
    <row r="285" spans="8:23" x14ac:dyDescent="0.25">
      <c r="I285" t="s">
        <v>261</v>
      </c>
      <c r="J285" s="14">
        <f t="shared" si="158"/>
        <v>100.50190732760122</v>
      </c>
      <c r="K285" s="14">
        <f t="shared" si="159"/>
        <v>100.46878498594513</v>
      </c>
      <c r="L285" s="14">
        <f t="shared" si="160"/>
        <v>102.68013550793191</v>
      </c>
      <c r="M285" s="14">
        <f t="shared" si="161"/>
        <v>104.32171567131212</v>
      </c>
      <c r="N285" s="14">
        <f t="shared" si="162"/>
        <v>107.4723185135182</v>
      </c>
      <c r="O285" s="14">
        <f t="shared" si="163"/>
        <v>112.47482757803242</v>
      </c>
      <c r="P285" s="14">
        <f t="shared" si="164"/>
        <v>119.70704723040167</v>
      </c>
      <c r="Q285" s="14">
        <f t="shared" si="165"/>
        <v>125.4218453708453</v>
      </c>
      <c r="R285" s="14">
        <f t="shared" si="166"/>
        <v>132.21423210331918</v>
      </c>
      <c r="S285" s="14">
        <f t="shared" si="167"/>
        <v>137.10763540418455</v>
      </c>
      <c r="U285" s="162"/>
    </row>
    <row r="286" spans="8:23" x14ac:dyDescent="0.25">
      <c r="I286" t="s">
        <v>262</v>
      </c>
      <c r="J286" s="14">
        <f t="shared" si="158"/>
        <v>100.6024092349288</v>
      </c>
      <c r="K286" s="14">
        <f t="shared" si="159"/>
        <v>100.4020061325148</v>
      </c>
      <c r="L286" s="14">
        <f t="shared" si="160"/>
        <v>102.9152552163243</v>
      </c>
      <c r="M286" s="14">
        <f t="shared" si="161"/>
        <v>104.52310894480887</v>
      </c>
      <c r="N286" s="14">
        <f t="shared" si="162"/>
        <v>107.9445760336655</v>
      </c>
      <c r="O286" s="14">
        <f t="shared" si="163"/>
        <v>113.08334783544286</v>
      </c>
      <c r="P286" s="14">
        <f t="shared" si="164"/>
        <v>120.3495426816383</v>
      </c>
      <c r="Q286" s="14">
        <f t="shared" si="165"/>
        <v>125.79211920312639</v>
      </c>
      <c r="R286" s="14">
        <f t="shared" si="166"/>
        <v>132.75415750241388</v>
      </c>
      <c r="S286" s="14">
        <f t="shared" si="167"/>
        <v>137.4734534639193</v>
      </c>
      <c r="U286" s="166"/>
    </row>
    <row r="287" spans="8:23" x14ac:dyDescent="0.25">
      <c r="H287" s="117" t="s">
        <v>287</v>
      </c>
      <c r="I287" s="112" t="s">
        <v>297</v>
      </c>
      <c r="J287" s="112">
        <v>100</v>
      </c>
      <c r="K287" s="112">
        <f t="shared" ref="K287:S287" si="168">J298*K87</f>
        <v>102.94117647058823</v>
      </c>
      <c r="L287" s="112">
        <f t="shared" si="168"/>
        <v>105.78093306288031</v>
      </c>
      <c r="M287" s="112">
        <f t="shared" si="168"/>
        <v>107.5050709939148</v>
      </c>
      <c r="N287" s="112">
        <f t="shared" si="168"/>
        <v>110.85192697768764</v>
      </c>
      <c r="O287" s="112">
        <f t="shared" si="168"/>
        <v>112.88032454361058</v>
      </c>
      <c r="P287" s="112">
        <f t="shared" si="168"/>
        <v>115.72008113590269</v>
      </c>
      <c r="Q287" s="112">
        <f t="shared" si="168"/>
        <v>119.47261663286007</v>
      </c>
      <c r="R287" s="112">
        <f t="shared" si="168"/>
        <v>127.89046653144024</v>
      </c>
      <c r="S287" s="112">
        <f t="shared" si="168"/>
        <v>133.8742393509128</v>
      </c>
      <c r="T287" s="111"/>
      <c r="V287" s="111"/>
      <c r="W287" s="111"/>
    </row>
    <row r="288" spans="8:23" x14ac:dyDescent="0.25">
      <c r="I288" t="s">
        <v>252</v>
      </c>
      <c r="J288" s="14">
        <f t="shared" ref="J288:J298" si="169">J287*J88</f>
        <v>100.30425963488845</v>
      </c>
      <c r="K288" s="14">
        <f t="shared" ref="K288:K298" si="170">K287*K88</f>
        <v>103.54969574036511</v>
      </c>
      <c r="L288" s="14">
        <f t="shared" ref="L288:L298" si="171">L287*L88</f>
        <v>106.1866125760649</v>
      </c>
      <c r="M288" s="14">
        <f t="shared" ref="M288:M298" si="172">M287*M88</f>
        <v>108.51926977687627</v>
      </c>
      <c r="N288" s="14">
        <f t="shared" ref="N288:N298" si="173">N287*N88</f>
        <v>111.76470588235294</v>
      </c>
      <c r="O288" s="14">
        <f t="shared" ref="O288:O298" si="174">O287*O88</f>
        <v>112.77890466531444</v>
      </c>
      <c r="P288" s="14">
        <f t="shared" ref="P288:P298" si="175">P287*P88</f>
        <v>116.53144016227188</v>
      </c>
      <c r="Q288" s="14">
        <f t="shared" ref="Q288:Q298" si="176">Q287*Q88</f>
        <v>120.79107505070998</v>
      </c>
      <c r="R288" s="14">
        <f t="shared" ref="R288:R298" si="177">R287*R88</f>
        <v>128.39756592292096</v>
      </c>
      <c r="S288" s="14">
        <f t="shared" ref="S288:S298" si="178">S287*S88</f>
        <v>134.17849898580127</v>
      </c>
      <c r="U288" s="162"/>
    </row>
    <row r="289" spans="8:23" x14ac:dyDescent="0.25">
      <c r="I289" t="s">
        <v>253</v>
      </c>
      <c r="J289" s="14">
        <f t="shared" si="169"/>
        <v>100.60851926977688</v>
      </c>
      <c r="K289" s="14">
        <f t="shared" si="170"/>
        <v>103.9553752535497</v>
      </c>
      <c r="L289" s="14">
        <f t="shared" si="171"/>
        <v>106.49087221095334</v>
      </c>
      <c r="M289" s="14">
        <f t="shared" si="172"/>
        <v>108.82352941176471</v>
      </c>
      <c r="N289" s="14">
        <f t="shared" si="173"/>
        <v>111.96754563894525</v>
      </c>
      <c r="O289" s="14">
        <f t="shared" si="174"/>
        <v>112.77890466531444</v>
      </c>
      <c r="P289" s="14">
        <f t="shared" si="175"/>
        <v>116.22718052738342</v>
      </c>
      <c r="Q289" s="14">
        <f t="shared" si="176"/>
        <v>121.50101419878301</v>
      </c>
      <c r="R289" s="14">
        <f t="shared" si="177"/>
        <v>129.41176470588243</v>
      </c>
      <c r="S289" s="14">
        <f t="shared" si="178"/>
        <v>134.54090115679392</v>
      </c>
      <c r="T289" s="82">
        <f>S289/R289-1</f>
        <v>3.963423621158868E-2</v>
      </c>
      <c r="U289" s="162"/>
    </row>
    <row r="290" spans="8:23" x14ac:dyDescent="0.25">
      <c r="I290" t="s">
        <v>254</v>
      </c>
      <c r="J290" s="14">
        <f t="shared" si="169"/>
        <v>101.01419878296144</v>
      </c>
      <c r="K290" s="14">
        <f t="shared" si="170"/>
        <v>104.36105476673428</v>
      </c>
      <c r="L290" s="14">
        <f t="shared" si="171"/>
        <v>106.69371196754562</v>
      </c>
      <c r="M290" s="14">
        <f t="shared" si="172"/>
        <v>109.2292089249493</v>
      </c>
      <c r="N290" s="14">
        <f t="shared" si="173"/>
        <v>112.37322515212983</v>
      </c>
      <c r="O290" s="14">
        <f t="shared" si="174"/>
        <v>113.28600405679518</v>
      </c>
      <c r="P290" s="14">
        <f t="shared" si="175"/>
        <v>116.632860040568</v>
      </c>
      <c r="Q290" s="14">
        <f t="shared" si="176"/>
        <v>122.92089249492905</v>
      </c>
      <c r="R290" s="14">
        <f t="shared" si="177"/>
        <v>130.8316430020285</v>
      </c>
      <c r="S290" s="14">
        <f t="shared" si="178"/>
        <v>134.90428213836006</v>
      </c>
      <c r="U290" s="162"/>
    </row>
    <row r="291" spans="8:23" x14ac:dyDescent="0.25">
      <c r="I291" t="s">
        <v>255</v>
      </c>
      <c r="J291" s="14">
        <f t="shared" si="169"/>
        <v>101.21703853955374</v>
      </c>
      <c r="K291" s="14">
        <f t="shared" si="170"/>
        <v>104.66531440162271</v>
      </c>
      <c r="L291" s="14">
        <f t="shared" si="171"/>
        <v>106.89655172413792</v>
      </c>
      <c r="M291" s="14">
        <f t="shared" si="172"/>
        <v>109.33062880324545</v>
      </c>
      <c r="N291" s="14">
        <f t="shared" si="173"/>
        <v>112.06896551724141</v>
      </c>
      <c r="O291" s="14">
        <f t="shared" si="174"/>
        <v>113.48884381338749</v>
      </c>
      <c r="P291" s="14">
        <f t="shared" si="175"/>
        <v>116.53144016227186</v>
      </c>
      <c r="Q291" s="14">
        <f t="shared" si="176"/>
        <v>123.22515212981749</v>
      </c>
      <c r="R291" s="14">
        <f t="shared" si="177"/>
        <v>131.44016227180535</v>
      </c>
      <c r="S291" s="14">
        <f t="shared" si="178"/>
        <v>135.26864457416522</v>
      </c>
      <c r="U291" s="162"/>
    </row>
    <row r="292" spans="8:23" x14ac:dyDescent="0.25">
      <c r="I292" t="s">
        <v>256</v>
      </c>
      <c r="J292" s="14">
        <f t="shared" si="169"/>
        <v>101.52129817444218</v>
      </c>
      <c r="K292" s="14">
        <f t="shared" si="170"/>
        <v>105.27383367139959</v>
      </c>
      <c r="L292" s="14">
        <f t="shared" si="171"/>
        <v>107.30223123732249</v>
      </c>
      <c r="M292" s="14">
        <f t="shared" si="172"/>
        <v>110.04056795131848</v>
      </c>
      <c r="N292" s="14">
        <f t="shared" si="173"/>
        <v>112.17038539553755</v>
      </c>
      <c r="O292" s="14">
        <f t="shared" si="174"/>
        <v>113.69168356997976</v>
      </c>
      <c r="P292" s="14">
        <f t="shared" si="175"/>
        <v>116.93711967545643</v>
      </c>
      <c r="Q292" s="14">
        <f t="shared" si="176"/>
        <v>124.3407707910751</v>
      </c>
      <c r="R292" s="14">
        <f t="shared" si="177"/>
        <v>132.25152129817451</v>
      </c>
      <c r="S292" s="14">
        <f t="shared" si="178"/>
        <v>135.63399111501525</v>
      </c>
      <c r="U292" s="162"/>
    </row>
    <row r="293" spans="8:23" x14ac:dyDescent="0.25">
      <c r="I293" t="s">
        <v>257</v>
      </c>
      <c r="J293" s="14">
        <f t="shared" si="169"/>
        <v>101.52129817444218</v>
      </c>
      <c r="K293" s="14">
        <f t="shared" si="170"/>
        <v>105.98377281947261</v>
      </c>
      <c r="L293" s="14">
        <f t="shared" si="171"/>
        <v>107.60649087221091</v>
      </c>
      <c r="M293" s="14">
        <f t="shared" si="172"/>
        <v>110.85192697768764</v>
      </c>
      <c r="N293" s="14">
        <f t="shared" si="173"/>
        <v>112.98174442190674</v>
      </c>
      <c r="O293" s="14">
        <f t="shared" si="174"/>
        <v>114.50304259634893</v>
      </c>
      <c r="P293" s="14">
        <f t="shared" si="175"/>
        <v>117.95131845841789</v>
      </c>
      <c r="Q293" s="14">
        <f t="shared" si="176"/>
        <v>125.96348884381345</v>
      </c>
      <c r="R293" s="14">
        <f t="shared" si="177"/>
        <v>132.75862068965523</v>
      </c>
      <c r="S293" s="14">
        <f t="shared" si="178"/>
        <v>136.00032441887552</v>
      </c>
      <c r="U293" s="162"/>
    </row>
    <row r="294" spans="8:23" x14ac:dyDescent="0.25">
      <c r="I294" t="s">
        <v>258</v>
      </c>
      <c r="J294" s="14">
        <f t="shared" si="169"/>
        <v>101.3184584178499</v>
      </c>
      <c r="K294" s="14">
        <f t="shared" si="170"/>
        <v>105.37525354969574</v>
      </c>
      <c r="L294" s="14">
        <f t="shared" si="171"/>
        <v>106.79513184584175</v>
      </c>
      <c r="M294" s="14">
        <f t="shared" si="172"/>
        <v>110.44624746450307</v>
      </c>
      <c r="N294" s="14">
        <f t="shared" si="173"/>
        <v>112.17038539553756</v>
      </c>
      <c r="O294" s="14">
        <f t="shared" si="174"/>
        <v>114.09736308316434</v>
      </c>
      <c r="P294" s="14">
        <f t="shared" si="175"/>
        <v>117.95131845841789</v>
      </c>
      <c r="Q294" s="14">
        <f t="shared" si="176"/>
        <v>125.65922920892501</v>
      </c>
      <c r="R294" s="14">
        <f t="shared" si="177"/>
        <v>131.74442190669376</v>
      </c>
      <c r="S294" s="14">
        <f t="shared" si="178"/>
        <v>136.36764715089029</v>
      </c>
      <c r="U294" s="162"/>
    </row>
    <row r="295" spans="8:23" x14ac:dyDescent="0.25">
      <c r="I295" t="s">
        <v>259</v>
      </c>
      <c r="J295" s="14">
        <f t="shared" si="169"/>
        <v>102.02839756592292</v>
      </c>
      <c r="K295" s="14">
        <f t="shared" si="170"/>
        <v>105.67951318458417</v>
      </c>
      <c r="L295" s="14">
        <f t="shared" si="171"/>
        <v>107.40365111561864</v>
      </c>
      <c r="M295" s="14">
        <f t="shared" si="172"/>
        <v>111.05476673427995</v>
      </c>
      <c r="N295" s="14">
        <f t="shared" si="173"/>
        <v>112.6774847870183</v>
      </c>
      <c r="O295" s="14">
        <f t="shared" si="174"/>
        <v>114.50304259634892</v>
      </c>
      <c r="P295" s="14">
        <f t="shared" si="175"/>
        <v>119.16835699797163</v>
      </c>
      <c r="Q295" s="14">
        <f t="shared" si="176"/>
        <v>127.38336713995949</v>
      </c>
      <c r="R295" s="14">
        <f t="shared" si="177"/>
        <v>131.64300202839763</v>
      </c>
      <c r="S295" s="14">
        <f t="shared" si="178"/>
        <v>136.73596198340212</v>
      </c>
      <c r="U295" s="162"/>
    </row>
    <row r="296" spans="8:23" x14ac:dyDescent="0.25">
      <c r="I296" t="s">
        <v>260</v>
      </c>
      <c r="J296" s="14">
        <f t="shared" si="169"/>
        <v>102.43407707910751</v>
      </c>
      <c r="K296" s="14">
        <f t="shared" si="170"/>
        <v>106.1866125760649</v>
      </c>
      <c r="L296" s="14">
        <f t="shared" si="171"/>
        <v>107.50507099391479</v>
      </c>
      <c r="M296" s="14">
        <f t="shared" si="172"/>
        <v>110.85192697768765</v>
      </c>
      <c r="N296" s="14">
        <f t="shared" si="173"/>
        <v>112.8803245436106</v>
      </c>
      <c r="O296" s="14">
        <f t="shared" si="174"/>
        <v>114.80730223123737</v>
      </c>
      <c r="P296" s="14">
        <f t="shared" si="175"/>
        <v>118.86409736308319</v>
      </c>
      <c r="Q296" s="14">
        <f t="shared" si="176"/>
        <v>127.78904665314408</v>
      </c>
      <c r="R296" s="14">
        <f t="shared" si="177"/>
        <v>132.96146044624751</v>
      </c>
      <c r="S296" s="14">
        <f t="shared" si="178"/>
        <v>137.10527159597126</v>
      </c>
      <c r="U296" s="162"/>
    </row>
    <row r="297" spans="8:23" x14ac:dyDescent="0.25">
      <c r="I297" t="s">
        <v>261</v>
      </c>
      <c r="J297" s="14">
        <f t="shared" si="169"/>
        <v>102.73833671399595</v>
      </c>
      <c r="K297" s="14">
        <f t="shared" si="170"/>
        <v>106.3894523326572</v>
      </c>
      <c r="L297" s="14">
        <f t="shared" si="171"/>
        <v>107.60649087221094</v>
      </c>
      <c r="M297" s="14">
        <f t="shared" si="172"/>
        <v>111.35902636916838</v>
      </c>
      <c r="N297" s="14">
        <f t="shared" si="173"/>
        <v>113.18458417849902</v>
      </c>
      <c r="O297" s="14">
        <f t="shared" si="174"/>
        <v>113.99594320486821</v>
      </c>
      <c r="P297" s="14">
        <f t="shared" si="175"/>
        <v>119.77687626774849</v>
      </c>
      <c r="Q297" s="14">
        <f t="shared" si="176"/>
        <v>127.58620689655179</v>
      </c>
      <c r="R297" s="14">
        <f t="shared" si="177"/>
        <v>133.67139959432055</v>
      </c>
      <c r="S297" s="14">
        <f t="shared" si="178"/>
        <v>137.47557867539518</v>
      </c>
      <c r="U297" s="162"/>
    </row>
    <row r="298" spans="8:23" x14ac:dyDescent="0.25">
      <c r="I298" t="s">
        <v>262</v>
      </c>
      <c r="J298" s="14">
        <f t="shared" si="169"/>
        <v>102.33265720081137</v>
      </c>
      <c r="K298" s="14">
        <f t="shared" si="170"/>
        <v>105.88235294117646</v>
      </c>
      <c r="L298" s="14">
        <f t="shared" si="171"/>
        <v>107.60649087221094</v>
      </c>
      <c r="M298" s="14">
        <f t="shared" si="172"/>
        <v>111.35902636916838</v>
      </c>
      <c r="N298" s="14">
        <f t="shared" si="173"/>
        <v>112.88032454361058</v>
      </c>
      <c r="O298" s="14">
        <f t="shared" si="174"/>
        <v>114.50304259634895</v>
      </c>
      <c r="P298" s="14">
        <f t="shared" si="175"/>
        <v>120.58823529411768</v>
      </c>
      <c r="Q298" s="14">
        <f t="shared" si="176"/>
        <v>127.68762677484794</v>
      </c>
      <c r="R298" s="14">
        <f t="shared" si="177"/>
        <v>133.77281947261667</v>
      </c>
      <c r="S298" s="14">
        <f t="shared" si="178"/>
        <v>137.84688591572814</v>
      </c>
      <c r="U298" s="38"/>
    </row>
    <row r="299" spans="8:23" x14ac:dyDescent="0.25">
      <c r="H299" s="117" t="s">
        <v>291</v>
      </c>
      <c r="I299" s="112" t="s">
        <v>297</v>
      </c>
      <c r="J299" s="112">
        <v>100</v>
      </c>
      <c r="K299" s="112">
        <f t="shared" ref="K299:S299" si="179">J310*K112</f>
        <v>101.56303829329757</v>
      </c>
      <c r="L299" s="112">
        <f t="shared" si="179"/>
        <v>104.34413251445918</v>
      </c>
      <c r="M299" s="112">
        <f t="shared" si="179"/>
        <v>106.5254099666289</v>
      </c>
      <c r="N299" s="112">
        <f t="shared" si="179"/>
        <v>108.87766595238755</v>
      </c>
      <c r="O299" s="112">
        <f t="shared" si="179"/>
        <v>111.67877000585109</v>
      </c>
      <c r="P299" s="112">
        <f t="shared" si="179"/>
        <v>114.41983333226521</v>
      </c>
      <c r="Q299" s="112">
        <f t="shared" si="179"/>
        <v>119.46059758570937</v>
      </c>
      <c r="R299" s="112">
        <f t="shared" si="179"/>
        <v>127.92348291159918</v>
      </c>
      <c r="S299" s="112">
        <f t="shared" si="179"/>
        <v>134.05362260652143</v>
      </c>
      <c r="T299" s="111"/>
      <c r="V299" s="111"/>
      <c r="W299" s="111"/>
    </row>
    <row r="300" spans="8:23" x14ac:dyDescent="0.25">
      <c r="I300" t="s">
        <v>252</v>
      </c>
      <c r="J300" s="14">
        <f>J299*J113</f>
        <v>99.949027423944941</v>
      </c>
      <c r="K300" s="14">
        <f t="shared" ref="K300:K310" si="180">K299*K113</f>
        <v>101.64001758796262</v>
      </c>
      <c r="L300" s="14">
        <f t="shared" ref="L300:L310" si="181">L299*L113</f>
        <v>104.63550109195707</v>
      </c>
      <c r="M300" s="14">
        <f t="shared" ref="M300:M310" si="182">M299*M113</f>
        <v>106.96506719287341</v>
      </c>
      <c r="N300" s="14">
        <f t="shared" ref="N300:N310" si="183">N299*N113</f>
        <v>109.25890726846369</v>
      </c>
      <c r="O300" s="14">
        <f t="shared" ref="O300:O310" si="184">O299*O113</f>
        <v>111.71560654952074</v>
      </c>
      <c r="P300" s="14">
        <f t="shared" ref="P300:P310" si="185">P299*P113</f>
        <v>114.88605363957208</v>
      </c>
      <c r="Q300" s="14">
        <f t="shared" ref="Q300:Q310" si="186">Q299*Q113</f>
        <v>120.61168146909922</v>
      </c>
      <c r="R300" s="14">
        <f t="shared" ref="R300:R310" si="187">R299*R113</f>
        <v>128.45788986733609</v>
      </c>
      <c r="S300" s="14">
        <f t="shared" ref="S300:S310" si="188">S299*S113</f>
        <v>135.2167323164239</v>
      </c>
      <c r="U300" s="162"/>
    </row>
    <row r="301" spans="8:23" x14ac:dyDescent="0.25">
      <c r="I301" t="s">
        <v>253</v>
      </c>
      <c r="J301" s="14">
        <f t="shared" ref="J301:J310" si="189">J300*J114</f>
        <v>100.25247160391694</v>
      </c>
      <c r="K301" s="14">
        <f t="shared" si="180"/>
        <v>102.15400863583301</v>
      </c>
      <c r="L301" s="14">
        <f t="shared" si="181"/>
        <v>104.80478006588304</v>
      </c>
      <c r="M301" s="14">
        <f t="shared" si="182"/>
        <v>107.03759966624834</v>
      </c>
      <c r="N301" s="14">
        <f t="shared" si="183"/>
        <v>109.56940049569845</v>
      </c>
      <c r="O301" s="14">
        <f t="shared" si="184"/>
        <v>111.73264359825808</v>
      </c>
      <c r="P301" s="14">
        <f t="shared" si="185"/>
        <v>115.07024985221776</v>
      </c>
      <c r="Q301" s="14">
        <f t="shared" si="186"/>
        <v>122.34853266613008</v>
      </c>
      <c r="R301" s="14">
        <f t="shared" si="187"/>
        <v>129.47038061087011</v>
      </c>
      <c r="S301" s="14">
        <f t="shared" si="188"/>
        <v>135.57993805527079</v>
      </c>
      <c r="T301" s="82">
        <f>S301/R301-1</f>
        <v>4.7188842850190316E-2</v>
      </c>
      <c r="U301" s="162"/>
    </row>
    <row r="302" spans="8:23" x14ac:dyDescent="0.25">
      <c r="I302" t="s">
        <v>254</v>
      </c>
      <c r="J302" s="14">
        <f t="shared" si="189"/>
        <v>100.59719934106094</v>
      </c>
      <c r="K302" s="14">
        <f t="shared" si="180"/>
        <v>102.33101051564472</v>
      </c>
      <c r="L302" s="14">
        <f t="shared" si="181"/>
        <v>104.87367147798932</v>
      </c>
      <c r="M302" s="14">
        <f t="shared" si="182"/>
        <v>107.391621672924</v>
      </c>
      <c r="N302" s="14">
        <f t="shared" si="183"/>
        <v>110.30546027769255</v>
      </c>
      <c r="O302" s="14">
        <f t="shared" si="184"/>
        <v>111.45681972233088</v>
      </c>
      <c r="P302" s="14">
        <f t="shared" si="185"/>
        <v>115.78531069142234</v>
      </c>
      <c r="Q302" s="14">
        <f t="shared" si="186"/>
        <v>122.69560959531101</v>
      </c>
      <c r="R302" s="14">
        <f t="shared" si="187"/>
        <v>130.13732694247034</v>
      </c>
      <c r="S302" s="14">
        <f t="shared" si="188"/>
        <v>135.94411940125204</v>
      </c>
      <c r="U302" s="162"/>
    </row>
    <row r="303" spans="8:23" x14ac:dyDescent="0.25">
      <c r="I303" t="s">
        <v>255</v>
      </c>
      <c r="J303" s="14">
        <f t="shared" si="189"/>
        <v>100.59540431633161</v>
      </c>
      <c r="K303" s="14">
        <f t="shared" si="180"/>
        <v>102.45523897665376</v>
      </c>
      <c r="L303" s="14">
        <f t="shared" si="181"/>
        <v>105.08682967336799</v>
      </c>
      <c r="M303" s="14">
        <f t="shared" si="182"/>
        <v>107.95213014261854</v>
      </c>
      <c r="N303" s="14">
        <f t="shared" si="183"/>
        <v>110.79803069850878</v>
      </c>
      <c r="O303" s="14">
        <f t="shared" si="184"/>
        <v>112.21373097077759</v>
      </c>
      <c r="P303" s="14">
        <f t="shared" si="185"/>
        <v>116.20660155085926</v>
      </c>
      <c r="Q303" s="14">
        <f t="shared" si="186"/>
        <v>123.77550083653684</v>
      </c>
      <c r="R303" s="14">
        <f t="shared" si="187"/>
        <v>130.55309276652395</v>
      </c>
      <c r="S303" s="14">
        <f t="shared" si="188"/>
        <v>136.30927897494649</v>
      </c>
      <c r="U303" s="162"/>
    </row>
    <row r="304" spans="8:23" x14ac:dyDescent="0.25">
      <c r="I304" t="s">
        <v>256</v>
      </c>
      <c r="J304" s="14">
        <f t="shared" si="189"/>
        <v>101.08714471863091</v>
      </c>
      <c r="K304" s="14">
        <f t="shared" si="180"/>
        <v>102.85675978561407</v>
      </c>
      <c r="L304" s="14">
        <f t="shared" si="181"/>
        <v>105.46503725520861</v>
      </c>
      <c r="M304" s="14">
        <f t="shared" si="182"/>
        <v>108.15483645875078</v>
      </c>
      <c r="N304" s="14">
        <f t="shared" si="183"/>
        <v>111.18076661810744</v>
      </c>
      <c r="O304" s="14">
        <f t="shared" si="184"/>
        <v>112.96164393004908</v>
      </c>
      <c r="P304" s="14">
        <f t="shared" si="185"/>
        <v>116.78417975831431</v>
      </c>
      <c r="Q304" s="14">
        <f t="shared" si="186"/>
        <v>126.07399053614948</v>
      </c>
      <c r="R304" s="14">
        <f t="shared" si="187"/>
        <v>131.22276661330091</v>
      </c>
      <c r="S304" s="14">
        <f t="shared" si="188"/>
        <v>136.67541940397214</v>
      </c>
      <c r="U304" s="162"/>
    </row>
    <row r="305" spans="8:23" x14ac:dyDescent="0.25">
      <c r="I305" t="s">
        <v>257</v>
      </c>
      <c r="J305" s="14">
        <f t="shared" si="189"/>
        <v>101.30966606968236</v>
      </c>
      <c r="K305" s="14">
        <f t="shared" si="180"/>
        <v>102.93789831835075</v>
      </c>
      <c r="L305" s="14">
        <f t="shared" si="181"/>
        <v>105.40707933262601</v>
      </c>
      <c r="M305" s="14">
        <f t="shared" si="182"/>
        <v>108.37909830166952</v>
      </c>
      <c r="N305" s="14">
        <f t="shared" si="183"/>
        <v>111.54322271393103</v>
      </c>
      <c r="O305" s="14">
        <f t="shared" si="184"/>
        <v>113.42121105405018</v>
      </c>
      <c r="P305" s="14">
        <f t="shared" si="185"/>
        <v>117.36739478987761</v>
      </c>
      <c r="Q305" s="14">
        <f t="shared" si="186"/>
        <v>126.1170349810026</v>
      </c>
      <c r="R305" s="14">
        <f t="shared" si="187"/>
        <v>131.15728776493197</v>
      </c>
      <c r="S305" s="14">
        <f t="shared" si="188"/>
        <v>137.04254332300505</v>
      </c>
      <c r="U305" s="162"/>
    </row>
    <row r="306" spans="8:23" x14ac:dyDescent="0.25">
      <c r="I306" t="s">
        <v>258</v>
      </c>
      <c r="J306" s="14">
        <f t="shared" si="189"/>
        <v>101.07634386885397</v>
      </c>
      <c r="K306" s="14">
        <f t="shared" si="180"/>
        <v>102.6892204889007</v>
      </c>
      <c r="L306" s="14">
        <f t="shared" si="181"/>
        <v>105.27602866668977</v>
      </c>
      <c r="M306" s="14">
        <f t="shared" si="182"/>
        <v>108.26441101092682</v>
      </c>
      <c r="N306" s="14">
        <f t="shared" si="183"/>
        <v>111.19715730675506</v>
      </c>
      <c r="O306" s="14">
        <f t="shared" si="184"/>
        <v>112.97673663731173</v>
      </c>
      <c r="P306" s="14">
        <f t="shared" si="185"/>
        <v>117.40960775698385</v>
      </c>
      <c r="Q306" s="14">
        <f t="shared" si="186"/>
        <v>124.85307347678926</v>
      </c>
      <c r="R306" s="14">
        <f t="shared" si="187"/>
        <v>131.21046353791047</v>
      </c>
      <c r="S306" s="14">
        <f t="shared" si="188"/>
        <v>137.41065337379825</v>
      </c>
      <c r="U306" s="162"/>
    </row>
    <row r="307" spans="8:23" x14ac:dyDescent="0.25">
      <c r="I307" t="s">
        <v>259</v>
      </c>
      <c r="J307" s="14">
        <f t="shared" si="189"/>
        <v>100.96702385133489</v>
      </c>
      <c r="K307" s="14">
        <f t="shared" si="180"/>
        <v>102.74707187024504</v>
      </c>
      <c r="L307" s="14">
        <f t="shared" si="181"/>
        <v>105.50286804050714</v>
      </c>
      <c r="M307" s="14">
        <f t="shared" si="182"/>
        <v>108.32249128562466</v>
      </c>
      <c r="N307" s="14">
        <f t="shared" si="183"/>
        <v>111.0504682320353</v>
      </c>
      <c r="O307" s="14">
        <f t="shared" si="184"/>
        <v>112.79185984927608</v>
      </c>
      <c r="P307" s="14">
        <f t="shared" si="185"/>
        <v>117.58649017424389</v>
      </c>
      <c r="Q307" s="14">
        <f t="shared" si="186"/>
        <v>125.14726559606947</v>
      </c>
      <c r="R307" s="14">
        <f t="shared" si="187"/>
        <v>131.30115117685693</v>
      </c>
      <c r="S307" s="14">
        <f t="shared" si="188"/>
        <v>137.77975220520082</v>
      </c>
      <c r="U307" s="162"/>
    </row>
    <row r="308" spans="8:23" x14ac:dyDescent="0.25">
      <c r="I308" t="s">
        <v>260</v>
      </c>
      <c r="J308" s="14">
        <f t="shared" si="189"/>
        <v>101.07008348392452</v>
      </c>
      <c r="K308" s="14">
        <f t="shared" si="180"/>
        <v>103.02337257307825</v>
      </c>
      <c r="L308" s="14">
        <f t="shared" si="181"/>
        <v>105.23785465494545</v>
      </c>
      <c r="M308" s="14">
        <f t="shared" si="182"/>
        <v>108.57390520722413</v>
      </c>
      <c r="N308" s="14">
        <f t="shared" si="183"/>
        <v>111.18972775158902</v>
      </c>
      <c r="O308" s="14">
        <f t="shared" si="184"/>
        <v>113.0478645078977</v>
      </c>
      <c r="P308" s="14">
        <f t="shared" si="185"/>
        <v>117.98708146210789</v>
      </c>
      <c r="Q308" s="14">
        <f t="shared" si="186"/>
        <v>126.30820875717636</v>
      </c>
      <c r="R308" s="14">
        <f t="shared" si="187"/>
        <v>134.61827198149768</v>
      </c>
      <c r="S308" s="14">
        <f t="shared" si="188"/>
        <v>138.14984247317688</v>
      </c>
      <c r="U308" s="162"/>
    </row>
    <row r="309" spans="8:23" x14ac:dyDescent="0.25">
      <c r="I309" t="s">
        <v>261</v>
      </c>
      <c r="J309" s="14">
        <f t="shared" si="189"/>
        <v>101.24720747355305</v>
      </c>
      <c r="K309" s="14">
        <f t="shared" si="180"/>
        <v>103.39288374645169</v>
      </c>
      <c r="L309" s="14">
        <f t="shared" si="181"/>
        <v>106.00121556771259</v>
      </c>
      <c r="M309" s="14">
        <f t="shared" si="182"/>
        <v>108.98851494034594</v>
      </c>
      <c r="N309" s="14">
        <f t="shared" si="183"/>
        <v>111.5547809039308</v>
      </c>
      <c r="O309" s="14">
        <f t="shared" si="184"/>
        <v>112.64835668712512</v>
      </c>
      <c r="P309" s="14">
        <f t="shared" si="185"/>
        <v>118.67309577612696</v>
      </c>
      <c r="Q309" s="14">
        <f t="shared" si="186"/>
        <v>126.44048517994237</v>
      </c>
      <c r="R309" s="14">
        <f t="shared" si="187"/>
        <v>134.62422464744415</v>
      </c>
      <c r="S309" s="14">
        <f t="shared" si="188"/>
        <v>138.52092684082476</v>
      </c>
      <c r="U309" s="162"/>
    </row>
    <row r="310" spans="8:23" x14ac:dyDescent="0.25">
      <c r="H310" s="38"/>
      <c r="I310" s="38" t="s">
        <v>262</v>
      </c>
      <c r="J310" s="123">
        <f t="shared" si="189"/>
        <v>101.12630630031825</v>
      </c>
      <c r="K310" s="123">
        <f t="shared" si="180"/>
        <v>103.62594729633786</v>
      </c>
      <c r="L310" s="123">
        <f t="shared" si="181"/>
        <v>105.81953964490226</v>
      </c>
      <c r="M310" s="123">
        <f t="shared" si="182"/>
        <v>108.76428489430805</v>
      </c>
      <c r="N310" s="123">
        <f t="shared" si="183"/>
        <v>111.41846079085386</v>
      </c>
      <c r="O310" s="123">
        <f t="shared" si="184"/>
        <v>113.49464935869015</v>
      </c>
      <c r="P310" s="123">
        <f t="shared" si="185"/>
        <v>119.08655845076528</v>
      </c>
      <c r="Q310" s="123">
        <f t="shared" si="186"/>
        <v>126.40738668530007</v>
      </c>
      <c r="R310" s="123">
        <f t="shared" si="187"/>
        <v>134.28517483550709</v>
      </c>
      <c r="S310" s="123">
        <f t="shared" si="188"/>
        <v>138.89300797839613</v>
      </c>
      <c r="T310" s="38"/>
      <c r="U310" s="166"/>
      <c r="V310" s="38"/>
      <c r="W310" s="38"/>
    </row>
    <row r="311" spans="8:23" x14ac:dyDescent="0.25"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U311" s="166"/>
    </row>
    <row r="312" spans="8:23" ht="45.75" thickBot="1" x14ac:dyDescent="0.3">
      <c r="H312" s="74" t="s">
        <v>292</v>
      </c>
      <c r="I312" s="74"/>
      <c r="J312" s="74">
        <v>2015</v>
      </c>
      <c r="K312" s="74">
        <v>2016</v>
      </c>
      <c r="L312" s="74">
        <v>2017</v>
      </c>
      <c r="M312" s="74">
        <v>2018</v>
      </c>
      <c r="N312" s="74">
        <v>2019</v>
      </c>
      <c r="O312" s="74">
        <v>2020</v>
      </c>
      <c r="P312" s="74">
        <v>2021</v>
      </c>
      <c r="Q312" s="74">
        <v>2022</v>
      </c>
      <c r="R312" s="74">
        <v>2023</v>
      </c>
      <c r="S312" s="74">
        <v>2024</v>
      </c>
      <c r="T312" s="74">
        <v>2025</v>
      </c>
      <c r="U312" s="74">
        <v>2026</v>
      </c>
      <c r="V312" s="74">
        <v>2027</v>
      </c>
      <c r="W312" s="74">
        <v>2028</v>
      </c>
    </row>
    <row r="313" spans="8:23" x14ac:dyDescent="0.25">
      <c r="H313" s="117" t="s">
        <v>282</v>
      </c>
      <c r="I313" s="112" t="s">
        <v>297</v>
      </c>
      <c r="J313" s="112">
        <v>100</v>
      </c>
      <c r="K313" s="112">
        <f t="shared" ref="K313:S313" si="190">J324*K3</f>
        <v>101.51519679317461</v>
      </c>
      <c r="L313" s="112">
        <f t="shared" si="190"/>
        <v>103.94412831813449</v>
      </c>
      <c r="M313" s="112">
        <f t="shared" si="190"/>
        <v>106.0370044969373</v>
      </c>
      <c r="N313" s="112">
        <f t="shared" si="190"/>
        <v>108.69869443022363</v>
      </c>
      <c r="O313" s="112">
        <f t="shared" si="190"/>
        <v>112.04763072527859</v>
      </c>
      <c r="P313" s="112">
        <f t="shared" si="190"/>
        <v>114.71044386668092</v>
      </c>
      <c r="Q313" s="112">
        <f t="shared" si="190"/>
        <v>119.12564109826694</v>
      </c>
      <c r="R313" s="112">
        <f t="shared" si="190"/>
        <v>125.46804895526637</v>
      </c>
      <c r="S313" s="112">
        <f t="shared" si="190"/>
        <v>133.92714600113891</v>
      </c>
      <c r="U313" s="162"/>
    </row>
    <row r="314" spans="8:23" x14ac:dyDescent="0.25">
      <c r="I314" t="s">
        <v>252</v>
      </c>
      <c r="J314" s="14">
        <f t="shared" ref="J314:J324" si="191">J313*J4</f>
        <v>100</v>
      </c>
      <c r="K314" s="14">
        <f t="shared" ref="K314:K324" si="192">K313*K4</f>
        <v>101.78074476684883</v>
      </c>
      <c r="L314" s="14">
        <f t="shared" ref="L314:L324" si="193">L313*L4</f>
        <v>104.36203234280534</v>
      </c>
      <c r="M314" s="14">
        <f t="shared" ref="M314:M324" si="194">M313*M4</f>
        <v>106.26455171688781</v>
      </c>
      <c r="N314" s="14">
        <f t="shared" ref="N314:N324" si="195">N313*N4</f>
        <v>108.85029651450567</v>
      </c>
      <c r="O314" s="14">
        <f t="shared" ref="O314:O324" si="196">O313*O4</f>
        <v>112.46557712676318</v>
      </c>
      <c r="P314" s="14">
        <f t="shared" ref="P314:P324" si="197">P313*P4</f>
        <v>115.05218302417848</v>
      </c>
      <c r="Q314" s="14">
        <f t="shared" ref="Q314:Q324" si="198">Q313*Q4</f>
        <v>119.65813119257591</v>
      </c>
      <c r="R314" s="14">
        <f t="shared" ref="R314:R324" si="199">R313*R4</f>
        <v>125.80992374806</v>
      </c>
      <c r="S314" s="14">
        <f t="shared" ref="S314:S324" si="200">S313*S4</f>
        <v>134.29596055675262</v>
      </c>
      <c r="U314" s="162"/>
    </row>
    <row r="315" spans="8:23" x14ac:dyDescent="0.25">
      <c r="I315" t="s">
        <v>253</v>
      </c>
      <c r="J315" s="14">
        <f t="shared" si="191"/>
        <v>100</v>
      </c>
      <c r="K315" s="14">
        <f t="shared" si="192"/>
        <v>102.04698737274117</v>
      </c>
      <c r="L315" s="14">
        <f t="shared" si="193"/>
        <v>104.78161653716602</v>
      </c>
      <c r="M315" s="14">
        <f t="shared" si="194"/>
        <v>106.49258723559358</v>
      </c>
      <c r="N315" s="14">
        <f t="shared" si="195"/>
        <v>109.00211003823581</v>
      </c>
      <c r="O315" s="14">
        <f t="shared" si="196"/>
        <v>112.885082500922</v>
      </c>
      <c r="P315" s="14">
        <f t="shared" si="197"/>
        <v>115.39494027251267</v>
      </c>
      <c r="Q315" s="14">
        <f t="shared" si="198"/>
        <v>120.1930015108058</v>
      </c>
      <c r="R315" s="14">
        <f t="shared" si="199"/>
        <v>126.15273007979857</v>
      </c>
      <c r="S315" s="14">
        <f t="shared" si="200"/>
        <v>134.66579077036019</v>
      </c>
      <c r="T315" s="82">
        <f>S315/R315-1</f>
        <v>6.7482175654673737E-2</v>
      </c>
      <c r="U315" s="162"/>
    </row>
    <row r="316" spans="8:23" x14ac:dyDescent="0.25">
      <c r="I316" t="s">
        <v>254</v>
      </c>
      <c r="J316" s="14">
        <f t="shared" si="191"/>
        <v>100.11350737797957</v>
      </c>
      <c r="K316" s="14">
        <f t="shared" si="192"/>
        <v>102.12266181647327</v>
      </c>
      <c r="L316" s="14">
        <f t="shared" si="193"/>
        <v>104.9708213340912</v>
      </c>
      <c r="M316" s="14">
        <f t="shared" si="194"/>
        <v>106.79533801664714</v>
      </c>
      <c r="N316" s="14">
        <f t="shared" si="195"/>
        <v>109.79691709059796</v>
      </c>
      <c r="O316" s="14">
        <f t="shared" si="196"/>
        <v>113.22578194508976</v>
      </c>
      <c r="P316" s="14">
        <f t="shared" si="197"/>
        <v>116.11426568759722</v>
      </c>
      <c r="Q316" s="14">
        <f t="shared" si="198"/>
        <v>120.91249332829331</v>
      </c>
      <c r="R316" s="14">
        <f t="shared" si="199"/>
        <v>126.91040413433191</v>
      </c>
      <c r="S316" s="14">
        <f t="shared" si="200"/>
        <v>135.03663943892599</v>
      </c>
      <c r="U316" s="162"/>
    </row>
    <row r="317" spans="8:23" x14ac:dyDescent="0.25">
      <c r="I317" t="s">
        <v>255</v>
      </c>
      <c r="J317" s="14">
        <f t="shared" si="191"/>
        <v>100.22714359520771</v>
      </c>
      <c r="K317" s="14">
        <f t="shared" si="192"/>
        <v>102.19839237770164</v>
      </c>
      <c r="L317" s="14">
        <f t="shared" si="193"/>
        <v>105.16036777925929</v>
      </c>
      <c r="M317" s="14">
        <f t="shared" si="194"/>
        <v>107.09894949643859</v>
      </c>
      <c r="N317" s="14">
        <f t="shared" si="195"/>
        <v>110.59751961105025</v>
      </c>
      <c r="O317" s="14">
        <f t="shared" si="196"/>
        <v>113.56750965719768</v>
      </c>
      <c r="P317" s="14">
        <f t="shared" si="197"/>
        <v>116.83807508656845</v>
      </c>
      <c r="Q317" s="14">
        <f t="shared" si="198"/>
        <v>121.63629212263407</v>
      </c>
      <c r="R317" s="14">
        <f t="shared" si="199"/>
        <v>127.67262878378737</v>
      </c>
      <c r="S317" s="14">
        <f t="shared" si="200"/>
        <v>135.40850936711675</v>
      </c>
      <c r="U317" s="162"/>
    </row>
    <row r="318" spans="8:23" x14ac:dyDescent="0.25">
      <c r="I318" t="s">
        <v>256</v>
      </c>
      <c r="J318" s="14">
        <f t="shared" si="191"/>
        <v>100.34090879792645</v>
      </c>
      <c r="K318" s="14">
        <f t="shared" si="192"/>
        <v>102.27417909804105</v>
      </c>
      <c r="L318" s="14">
        <f t="shared" si="193"/>
        <v>105.35025648958658</v>
      </c>
      <c r="M318" s="14">
        <f t="shared" si="194"/>
        <v>107.40342412187266</v>
      </c>
      <c r="N318" s="14">
        <f t="shared" si="195"/>
        <v>111.40395985821415</v>
      </c>
      <c r="O318" s="14">
        <f t="shared" si="196"/>
        <v>113.91026874067011</v>
      </c>
      <c r="P318" s="14">
        <f t="shared" si="197"/>
        <v>117.56639642076949</v>
      </c>
      <c r="Q318" s="14">
        <f t="shared" si="198"/>
        <v>122.36442367598319</v>
      </c>
      <c r="R318" s="14">
        <f t="shared" si="199"/>
        <v>128.4394313590654</v>
      </c>
      <c r="S318" s="14">
        <f t="shared" si="200"/>
        <v>135.78140336732284</v>
      </c>
      <c r="U318" s="162"/>
    </row>
    <row r="319" spans="8:23" x14ac:dyDescent="0.25">
      <c r="I319" t="s">
        <v>257</v>
      </c>
      <c r="J319" s="14">
        <f t="shared" si="191"/>
        <v>100.49225255176947</v>
      </c>
      <c r="K319" s="14">
        <f t="shared" si="192"/>
        <v>102.27417909804105</v>
      </c>
      <c r="L319" s="14">
        <f t="shared" si="193"/>
        <v>105.12320852301421</v>
      </c>
      <c r="M319" s="14">
        <f t="shared" si="194"/>
        <v>107.25204508857898</v>
      </c>
      <c r="N319" s="14">
        <f t="shared" si="195"/>
        <v>111.40395985821415</v>
      </c>
      <c r="O319" s="14">
        <f t="shared" si="196"/>
        <v>113.68312962054912</v>
      </c>
      <c r="P319" s="14">
        <f t="shared" si="197"/>
        <v>117.4149421258635</v>
      </c>
      <c r="Q319" s="14">
        <f t="shared" si="198"/>
        <v>122.09931969401727</v>
      </c>
      <c r="R319" s="14">
        <f t="shared" si="199"/>
        <v>127.98477850469702</v>
      </c>
      <c r="S319" s="14">
        <f t="shared" si="200"/>
        <v>136.1553242596795</v>
      </c>
      <c r="U319" s="162"/>
    </row>
    <row r="320" spans="8:23" x14ac:dyDescent="0.25">
      <c r="I320" t="s">
        <v>258</v>
      </c>
      <c r="J320" s="14">
        <f t="shared" si="191"/>
        <v>100.64382457673443</v>
      </c>
      <c r="K320" s="14">
        <f t="shared" si="192"/>
        <v>102.27417909804105</v>
      </c>
      <c r="L320" s="14">
        <f t="shared" si="193"/>
        <v>104.896649883956</v>
      </c>
      <c r="M320" s="14">
        <f t="shared" si="194"/>
        <v>107.10087941544498</v>
      </c>
      <c r="N320" s="14">
        <f t="shared" si="195"/>
        <v>111.40395985821415</v>
      </c>
      <c r="O320" s="14">
        <f t="shared" si="196"/>
        <v>113.45644341990995</v>
      </c>
      <c r="P320" s="14">
        <f t="shared" si="197"/>
        <v>117.2636829411603</v>
      </c>
      <c r="Q320" s="14">
        <f t="shared" si="198"/>
        <v>121.83479006298721</v>
      </c>
      <c r="R320" s="14">
        <f t="shared" si="199"/>
        <v>127.53173504096357</v>
      </c>
      <c r="S320" s="14">
        <f t="shared" si="200"/>
        <v>136.5302748720882</v>
      </c>
      <c r="U320" s="162"/>
    </row>
    <row r="321" spans="8:23" x14ac:dyDescent="0.25">
      <c r="I321" t="s">
        <v>259</v>
      </c>
      <c r="J321" s="14">
        <f t="shared" si="191"/>
        <v>100.79562521712167</v>
      </c>
      <c r="K321" s="14">
        <f t="shared" si="192"/>
        <v>102.27417909804105</v>
      </c>
      <c r="L321" s="14">
        <f t="shared" si="193"/>
        <v>104.67057951782679</v>
      </c>
      <c r="M321" s="14">
        <f t="shared" si="194"/>
        <v>106.94992680175162</v>
      </c>
      <c r="N321" s="14">
        <f t="shared" si="195"/>
        <v>111.40395985821415</v>
      </c>
      <c r="O321" s="14">
        <f t="shared" si="196"/>
        <v>113.23020923562299</v>
      </c>
      <c r="P321" s="14">
        <f t="shared" si="197"/>
        <v>117.11261861531017</v>
      </c>
      <c r="Q321" s="14">
        <f t="shared" si="198"/>
        <v>121.57083353855487</v>
      </c>
      <c r="R321" s="14">
        <f t="shared" si="199"/>
        <v>127.08029527090706</v>
      </c>
      <c r="S321" s="14">
        <f t="shared" si="200"/>
        <v>136.90625804023799</v>
      </c>
      <c r="U321" s="162"/>
    </row>
    <row r="322" spans="8:23" x14ac:dyDescent="0.25">
      <c r="I322" t="s">
        <v>260</v>
      </c>
      <c r="J322" s="14">
        <f t="shared" si="191"/>
        <v>100.94696999972994</v>
      </c>
      <c r="K322" s="14">
        <f t="shared" si="192"/>
        <v>102.69038922385623</v>
      </c>
      <c r="L322" s="14">
        <f t="shared" si="193"/>
        <v>105.04899809887462</v>
      </c>
      <c r="M322" s="14">
        <f t="shared" si="194"/>
        <v>107.47975658774756</v>
      </c>
      <c r="N322" s="14">
        <f t="shared" si="195"/>
        <v>111.47966761211033</v>
      </c>
      <c r="O322" s="14">
        <f t="shared" si="196"/>
        <v>113.60877897562843</v>
      </c>
      <c r="P322" s="14">
        <f t="shared" si="197"/>
        <v>117.60484753286563</v>
      </c>
      <c r="Q322" s="14">
        <f t="shared" si="198"/>
        <v>122.74488208674651</v>
      </c>
      <c r="R322" s="14">
        <f t="shared" si="199"/>
        <v>133.55934431423597</v>
      </c>
      <c r="S322" s="14">
        <f t="shared" si="200"/>
        <v>137.28327660762699</v>
      </c>
      <c r="U322" s="162"/>
    </row>
    <row r="323" spans="8:23" x14ac:dyDescent="0.25">
      <c r="I323" t="s">
        <v>261</v>
      </c>
      <c r="J323" s="14">
        <f t="shared" si="191"/>
        <v>101.09854202675656</v>
      </c>
      <c r="K323" s="14">
        <f t="shared" si="192"/>
        <v>103.10829313856671</v>
      </c>
      <c r="L323" s="14">
        <f t="shared" si="193"/>
        <v>105.42878478759073</v>
      </c>
      <c r="M323" s="14">
        <f t="shared" si="194"/>
        <v>108.0122111497534</v>
      </c>
      <c r="N323" s="14">
        <f t="shared" si="195"/>
        <v>111.55542681538056</v>
      </c>
      <c r="O323" s="14">
        <f t="shared" si="196"/>
        <v>113.98861441185588</v>
      </c>
      <c r="P323" s="14">
        <f t="shared" si="197"/>
        <v>118.09914530781788</v>
      </c>
      <c r="Q323" s="14">
        <f t="shared" si="198"/>
        <v>123.93026879848767</v>
      </c>
      <c r="R323" s="14">
        <f t="shared" si="199"/>
        <v>133.55934431423597</v>
      </c>
      <c r="S323" s="14">
        <f t="shared" si="200"/>
        <v>137.66133342558388</v>
      </c>
      <c r="U323" s="162"/>
    </row>
    <row r="324" spans="8:23" x14ac:dyDescent="0.25">
      <c r="I324" t="s">
        <v>262</v>
      </c>
      <c r="J324" s="14">
        <f t="shared" si="191"/>
        <v>101.25034163940934</v>
      </c>
      <c r="K324" s="14">
        <f t="shared" si="192"/>
        <v>103.52789773513506</v>
      </c>
      <c r="L324" s="14">
        <f t="shared" si="193"/>
        <v>105.80994453013444</v>
      </c>
      <c r="M324" s="14">
        <f t="shared" si="194"/>
        <v>108.54730349090576</v>
      </c>
      <c r="N324" s="14">
        <f t="shared" si="195"/>
        <v>111.63123750298871</v>
      </c>
      <c r="O324" s="14">
        <f t="shared" si="196"/>
        <v>114.3697197759878</v>
      </c>
      <c r="P324" s="14">
        <f t="shared" si="197"/>
        <v>118.59552063565546</v>
      </c>
      <c r="Q324" s="14">
        <f t="shared" si="198"/>
        <v>125.12710317006184</v>
      </c>
      <c r="R324" s="14">
        <f t="shared" si="199"/>
        <v>133.55934431423597</v>
      </c>
      <c r="S324" s="14">
        <f t="shared" si="200"/>
        <v>138.04043135328942</v>
      </c>
      <c r="U324" s="166"/>
    </row>
    <row r="325" spans="8:23" x14ac:dyDescent="0.25">
      <c r="H325" s="117" t="s">
        <v>283</v>
      </c>
      <c r="I325" s="112" t="s">
        <v>297</v>
      </c>
      <c r="J325" s="112">
        <v>100</v>
      </c>
      <c r="K325" s="112">
        <f t="shared" ref="K325:S325" si="201">J336*K15</f>
        <v>101.62787325917759</v>
      </c>
      <c r="L325" s="112">
        <f t="shared" si="201"/>
        <v>102.92204470472016</v>
      </c>
      <c r="M325" s="112">
        <f t="shared" si="201"/>
        <v>106.18049823211136</v>
      </c>
      <c r="N325" s="112">
        <f t="shared" si="201"/>
        <v>107.89384006404605</v>
      </c>
      <c r="O325" s="112">
        <f t="shared" si="201"/>
        <v>106.59201457475405</v>
      </c>
      <c r="P325" s="112">
        <f t="shared" si="201"/>
        <v>110.76704671614519</v>
      </c>
      <c r="Q325" s="112">
        <f t="shared" si="201"/>
        <v>112.06565582600513</v>
      </c>
      <c r="R325" s="112">
        <f t="shared" si="201"/>
        <v>122.79157313605067</v>
      </c>
      <c r="S325" s="112">
        <f t="shared" si="201"/>
        <v>121.72034383432518</v>
      </c>
      <c r="T325" s="111"/>
      <c r="U325" s="162"/>
      <c r="V325" s="111"/>
      <c r="W325" s="111"/>
    </row>
    <row r="326" spans="8:23" x14ac:dyDescent="0.25">
      <c r="I326" t="s">
        <v>252</v>
      </c>
      <c r="J326" s="14">
        <f t="shared" ref="J326:J336" si="202">J325*J16</f>
        <v>99.983705313055509</v>
      </c>
      <c r="K326" s="14">
        <f t="shared" ref="K326:K336" si="203">K325*K16</f>
        <v>101.57108083093352</v>
      </c>
      <c r="L326" s="14">
        <f t="shared" ref="L326:L336" si="204">L325*L16</f>
        <v>102.92620345370703</v>
      </c>
      <c r="M326" s="14">
        <f t="shared" ref="M326:M336" si="205">M325*M16</f>
        <v>106.19265923232643</v>
      </c>
      <c r="N326" s="14">
        <f t="shared" ref="N326:N336" si="206">N325*N16</f>
        <v>107.91609553147458</v>
      </c>
      <c r="O326" s="14">
        <f t="shared" ref="O326:O336" si="207">O325*O16</f>
        <v>106.75335685144715</v>
      </c>
      <c r="P326" s="14">
        <f t="shared" ref="P326:P336" si="208">P325*P16</f>
        <v>110.58579225596797</v>
      </c>
      <c r="Q326" s="14">
        <f t="shared" ref="Q326:Q336" si="209">Q325*Q16</f>
        <v>112.37313910839428</v>
      </c>
      <c r="R326" s="14">
        <f t="shared" ref="R326:R336" si="210">R325*R16</f>
        <v>122.35546082241433</v>
      </c>
      <c r="S326" s="14">
        <f t="shared" ref="S326:S336" si="211">S325*S16</f>
        <v>123.44912552936341</v>
      </c>
      <c r="U326" s="162"/>
    </row>
    <row r="327" spans="8:23" x14ac:dyDescent="0.25">
      <c r="I327" t="s">
        <v>253</v>
      </c>
      <c r="J327" s="14">
        <f t="shared" si="202"/>
        <v>99.992764493629835</v>
      </c>
      <c r="K327" s="14">
        <f t="shared" si="203"/>
        <v>101.59333320014956</v>
      </c>
      <c r="L327" s="14">
        <f t="shared" si="204"/>
        <v>103.06527773343423</v>
      </c>
      <c r="M327" s="14">
        <f t="shared" si="205"/>
        <v>106.19387119253112</v>
      </c>
      <c r="N327" s="14">
        <f t="shared" si="206"/>
        <v>107.95986460922336</v>
      </c>
      <c r="O327" s="14">
        <f t="shared" si="207"/>
        <v>106.68920536817933</v>
      </c>
      <c r="P327" s="14">
        <f t="shared" si="208"/>
        <v>110.65332644755787</v>
      </c>
      <c r="Q327" s="14">
        <f t="shared" si="209"/>
        <v>112.83088363183589</v>
      </c>
      <c r="R327" s="14">
        <f t="shared" si="210"/>
        <v>122.3546383676161</v>
      </c>
      <c r="S327" s="14">
        <f t="shared" si="211"/>
        <v>123.68555263548271</v>
      </c>
      <c r="T327" s="82">
        <f>S327/R327-1</f>
        <v>1.0877513804322225E-2</v>
      </c>
      <c r="U327" s="162"/>
    </row>
    <row r="328" spans="8:23" x14ac:dyDescent="0.25">
      <c r="I328" t="s">
        <v>254</v>
      </c>
      <c r="J328" s="14">
        <f t="shared" si="202"/>
        <v>100.11994860070484</v>
      </c>
      <c r="K328" s="14">
        <f t="shared" si="203"/>
        <v>101.58835560176867</v>
      </c>
      <c r="L328" s="14">
        <f t="shared" si="204"/>
        <v>103.83853171607387</v>
      </c>
      <c r="M328" s="14">
        <f t="shared" si="205"/>
        <v>106.18499890676846</v>
      </c>
      <c r="N328" s="14">
        <f t="shared" si="206"/>
        <v>108.13849857455318</v>
      </c>
      <c r="O328" s="14">
        <f t="shared" si="207"/>
        <v>108.1480691989984</v>
      </c>
      <c r="P328" s="14">
        <f t="shared" si="208"/>
        <v>110.56401208901102</v>
      </c>
      <c r="Q328" s="14">
        <f t="shared" si="209"/>
        <v>112.8835042284243</v>
      </c>
      <c r="R328" s="14">
        <f t="shared" si="210"/>
        <v>121.73454737959668</v>
      </c>
      <c r="S328" s="14">
        <f t="shared" si="211"/>
        <v>123.922432541703</v>
      </c>
      <c r="U328" s="162"/>
    </row>
    <row r="329" spans="8:23" x14ac:dyDescent="0.25">
      <c r="I329" t="s">
        <v>255</v>
      </c>
      <c r="J329" s="14">
        <f t="shared" si="202"/>
        <v>100.29337640730984</v>
      </c>
      <c r="K329" s="14">
        <f t="shared" si="203"/>
        <v>101.627912152931</v>
      </c>
      <c r="L329" s="14">
        <f t="shared" si="204"/>
        <v>103.79951842821681</v>
      </c>
      <c r="M329" s="14">
        <f t="shared" si="205"/>
        <v>106.24437560675656</v>
      </c>
      <c r="N329" s="14">
        <f t="shared" si="206"/>
        <v>108.28471504858298</v>
      </c>
      <c r="O329" s="14">
        <f t="shared" si="207"/>
        <v>109.90433196222307</v>
      </c>
      <c r="P329" s="14">
        <f t="shared" si="208"/>
        <v>110.51964357816431</v>
      </c>
      <c r="Q329" s="14">
        <f t="shared" si="209"/>
        <v>113.41437538914931</v>
      </c>
      <c r="R329" s="14">
        <f t="shared" si="210"/>
        <v>121.89162173043709</v>
      </c>
      <c r="S329" s="14">
        <f t="shared" si="211"/>
        <v>124.15976611521729</v>
      </c>
      <c r="U329" s="162"/>
    </row>
    <row r="330" spans="8:23" x14ac:dyDescent="0.25">
      <c r="I330" t="s">
        <v>256</v>
      </c>
      <c r="J330" s="14">
        <f t="shared" si="202"/>
        <v>100.18422164917385</v>
      </c>
      <c r="K330" s="14">
        <f t="shared" si="203"/>
        <v>101.59427931564836</v>
      </c>
      <c r="L330" s="14">
        <f t="shared" si="204"/>
        <v>103.85720890353474</v>
      </c>
      <c r="M330" s="14">
        <f t="shared" si="205"/>
        <v>106.52370452216685</v>
      </c>
      <c r="N330" s="14">
        <f t="shared" si="206"/>
        <v>108.39681311015362</v>
      </c>
      <c r="O330" s="14">
        <f t="shared" si="207"/>
        <v>110.58256349984261</v>
      </c>
      <c r="P330" s="14">
        <f t="shared" si="208"/>
        <v>110.27541948365311</v>
      </c>
      <c r="Q330" s="14">
        <f t="shared" si="209"/>
        <v>114.0508406554445</v>
      </c>
      <c r="R330" s="14">
        <f t="shared" si="210"/>
        <v>121.78963675792075</v>
      </c>
      <c r="S330" s="14">
        <f t="shared" si="211"/>
        <v>124.39755422487941</v>
      </c>
      <c r="U330" s="162"/>
    </row>
    <row r="331" spans="8:23" x14ac:dyDescent="0.25">
      <c r="I331" t="s">
        <v>257</v>
      </c>
      <c r="J331" s="14">
        <f t="shared" si="202"/>
        <v>100.33047113500922</v>
      </c>
      <c r="K331" s="14">
        <f t="shared" si="203"/>
        <v>101.44240864350084</v>
      </c>
      <c r="L331" s="14">
        <f t="shared" si="204"/>
        <v>103.92054595131141</v>
      </c>
      <c r="M331" s="14">
        <f t="shared" si="205"/>
        <v>106.4490389761516</v>
      </c>
      <c r="N331" s="14">
        <f t="shared" si="206"/>
        <v>108.45840616258421</v>
      </c>
      <c r="O331" s="14">
        <f t="shared" si="207"/>
        <v>111.12311261047195</v>
      </c>
      <c r="P331" s="14">
        <f t="shared" si="208"/>
        <v>110.27862306564579</v>
      </c>
      <c r="Q331" s="14">
        <f t="shared" si="209"/>
        <v>114.81048873083535</v>
      </c>
      <c r="R331" s="14">
        <f t="shared" si="210"/>
        <v>122.10137613525946</v>
      </c>
      <c r="S331" s="14">
        <f t="shared" si="211"/>
        <v>124.6357977412072</v>
      </c>
      <c r="U331" s="162"/>
    </row>
    <row r="332" spans="8:23" x14ac:dyDescent="0.25">
      <c r="I332" t="s">
        <v>258</v>
      </c>
      <c r="J332" s="14">
        <f t="shared" si="202"/>
        <v>100.22875695473346</v>
      </c>
      <c r="K332" s="14">
        <f t="shared" si="203"/>
        <v>101.50883177408042</v>
      </c>
      <c r="L332" s="14">
        <f t="shared" si="204"/>
        <v>103.96451227991827</v>
      </c>
      <c r="M332" s="14">
        <f t="shared" si="205"/>
        <v>106.3769403042301</v>
      </c>
      <c r="N332" s="14">
        <f t="shared" si="206"/>
        <v>108.43464505704017</v>
      </c>
      <c r="O332" s="14">
        <f t="shared" si="207"/>
        <v>110.96994577678213</v>
      </c>
      <c r="P332" s="14">
        <f t="shared" si="208"/>
        <v>110.24672989493965</v>
      </c>
      <c r="Q332" s="14">
        <f t="shared" si="209"/>
        <v>115.55453133827999</v>
      </c>
      <c r="R332" s="14">
        <f t="shared" si="210"/>
        <v>122.08952167083091</v>
      </c>
      <c r="S332" s="14">
        <f t="shared" si="211"/>
        <v>124.87449753638569</v>
      </c>
      <c r="U332" s="162"/>
    </row>
    <row r="333" spans="8:23" x14ac:dyDescent="0.25">
      <c r="I333" t="s">
        <v>259</v>
      </c>
      <c r="J333" s="14">
        <f t="shared" si="202"/>
        <v>100.22328323650041</v>
      </c>
      <c r="K333" s="14">
        <f t="shared" si="203"/>
        <v>101.63230197932505</v>
      </c>
      <c r="L333" s="14">
        <f t="shared" si="204"/>
        <v>104.31365144739691</v>
      </c>
      <c r="M333" s="14">
        <f t="shared" si="205"/>
        <v>106.18853631166274</v>
      </c>
      <c r="N333" s="14">
        <f t="shared" si="206"/>
        <v>106.9978686352225</v>
      </c>
      <c r="O333" s="14">
        <f t="shared" si="207"/>
        <v>111.24769587513498</v>
      </c>
      <c r="P333" s="14">
        <f t="shared" si="208"/>
        <v>110.20250606984811</v>
      </c>
      <c r="Q333" s="14">
        <f t="shared" si="209"/>
        <v>115.63778730806861</v>
      </c>
      <c r="R333" s="14">
        <f t="shared" si="210"/>
        <v>122.84338003064721</v>
      </c>
      <c r="S333" s="14">
        <f t="shared" si="211"/>
        <v>125.11365448427031</v>
      </c>
      <c r="U333" s="162"/>
    </row>
    <row r="334" spans="8:23" x14ac:dyDescent="0.25">
      <c r="I334" t="s">
        <v>260</v>
      </c>
      <c r="J334" s="14">
        <f t="shared" si="202"/>
        <v>100.23934988105937</v>
      </c>
      <c r="K334" s="14">
        <f t="shared" si="203"/>
        <v>101.78273957874119</v>
      </c>
      <c r="L334" s="14">
        <f t="shared" si="204"/>
        <v>103.81184534848873</v>
      </c>
      <c r="M334" s="14">
        <f t="shared" si="205"/>
        <v>106.6686241833236</v>
      </c>
      <c r="N334" s="14">
        <f t="shared" si="206"/>
        <v>106.96737136299181</v>
      </c>
      <c r="O334" s="14">
        <f t="shared" si="207"/>
        <v>110.85284087877518</v>
      </c>
      <c r="P334" s="14">
        <f t="shared" si="208"/>
        <v>110.5896016148601</v>
      </c>
      <c r="Q334" s="14">
        <f t="shared" si="209"/>
        <v>115.78527339211341</v>
      </c>
      <c r="R334" s="14">
        <f t="shared" si="210"/>
        <v>123.43655222869542</v>
      </c>
      <c r="S334" s="14">
        <f t="shared" si="211"/>
        <v>125.35326946039008</v>
      </c>
      <c r="U334" s="162"/>
    </row>
    <row r="335" spans="8:23" x14ac:dyDescent="0.25">
      <c r="I335" t="s">
        <v>261</v>
      </c>
      <c r="J335" s="14">
        <f t="shared" si="202"/>
        <v>100.18073037820496</v>
      </c>
      <c r="K335" s="14">
        <f t="shared" si="203"/>
        <v>101.77702544666084</v>
      </c>
      <c r="L335" s="14">
        <f t="shared" si="204"/>
        <v>105.1951235730965</v>
      </c>
      <c r="M335" s="14">
        <f t="shared" si="205"/>
        <v>106.97646385702859</v>
      </c>
      <c r="N335" s="14">
        <f t="shared" si="206"/>
        <v>107.11372095231684</v>
      </c>
      <c r="O335" s="14">
        <f t="shared" si="207"/>
        <v>111.03852160584441</v>
      </c>
      <c r="P335" s="14">
        <f t="shared" si="208"/>
        <v>110.7776085520221</v>
      </c>
      <c r="Q335" s="14">
        <f t="shared" si="209"/>
        <v>116.02269672390727</v>
      </c>
      <c r="R335" s="14">
        <f t="shared" si="210"/>
        <v>123.19559092255935</v>
      </c>
      <c r="S335" s="14">
        <f t="shared" si="211"/>
        <v>125.5933433419508</v>
      </c>
      <c r="U335" s="162"/>
    </row>
    <row r="336" spans="8:23" x14ac:dyDescent="0.25">
      <c r="I336" t="s">
        <v>262</v>
      </c>
      <c r="J336" s="14">
        <f t="shared" si="202"/>
        <v>100.35972361577554</v>
      </c>
      <c r="K336" s="14">
        <f t="shared" si="203"/>
        <v>101.98929454999853</v>
      </c>
      <c r="L336" s="14">
        <f t="shared" si="204"/>
        <v>105.13540527583366</v>
      </c>
      <c r="M336" s="14">
        <f t="shared" si="205"/>
        <v>107.05336520127155</v>
      </c>
      <c r="N336" s="14">
        <f t="shared" si="206"/>
        <v>107.22592454247575</v>
      </c>
      <c r="O336" s="14">
        <f t="shared" si="207"/>
        <v>110.89017236020094</v>
      </c>
      <c r="P336" s="14">
        <f t="shared" si="208"/>
        <v>110.72490730633275</v>
      </c>
      <c r="Q336" s="14">
        <f t="shared" si="209"/>
        <v>116.1788666554647</v>
      </c>
      <c r="R336" s="14">
        <f t="shared" si="210"/>
        <v>123.13112129578113</v>
      </c>
      <c r="S336" s="14">
        <f t="shared" si="211"/>
        <v>125.8338770078383</v>
      </c>
      <c r="U336" s="166"/>
    </row>
    <row r="337" spans="8:23" x14ac:dyDescent="0.25">
      <c r="H337" s="117" t="s">
        <v>293</v>
      </c>
      <c r="I337" s="112" t="s">
        <v>297</v>
      </c>
      <c r="J337" s="112">
        <v>100</v>
      </c>
      <c r="K337" s="112">
        <f t="shared" ref="K337:S337" si="212">J348*K51</f>
        <v>112.01445347786807</v>
      </c>
      <c r="L337" s="112">
        <f t="shared" si="212"/>
        <v>120.77687443541092</v>
      </c>
      <c r="M337" s="112">
        <f t="shared" si="212"/>
        <v>134.14634146341453</v>
      </c>
      <c r="N337" s="112">
        <f t="shared" si="212"/>
        <v>174.88708220415518</v>
      </c>
      <c r="O337" s="112">
        <f t="shared" si="212"/>
        <v>135.23035230352289</v>
      </c>
      <c r="P337" s="112">
        <f t="shared" si="212"/>
        <v>160.79494128274601</v>
      </c>
      <c r="Q337" s="112">
        <f t="shared" si="212"/>
        <v>192.41192411924098</v>
      </c>
      <c r="R337" s="112">
        <f t="shared" si="212"/>
        <v>222.13188798554634</v>
      </c>
      <c r="S337" s="112">
        <f t="shared" si="212"/>
        <v>214.09214092140897</v>
      </c>
      <c r="T337" s="111"/>
      <c r="U337" s="162"/>
      <c r="V337" s="111"/>
      <c r="W337" s="111"/>
    </row>
    <row r="338" spans="8:23" x14ac:dyDescent="0.25">
      <c r="I338" t="s">
        <v>252</v>
      </c>
      <c r="J338" s="14">
        <f t="shared" ref="J338:J348" si="213">J337*J52</f>
        <v>98.373983739837399</v>
      </c>
      <c r="K338" s="14">
        <f t="shared" ref="K338:K348" si="214">K337*K52</f>
        <v>102.16802168021675</v>
      </c>
      <c r="L338" s="14">
        <f t="shared" ref="L338:L348" si="215">L337*L52</f>
        <v>121.49954832881652</v>
      </c>
      <c r="M338" s="14">
        <f t="shared" ref="M338:M348" si="216">M337*M52</f>
        <v>141.28274616079483</v>
      </c>
      <c r="N338" s="14">
        <f t="shared" ref="N338:N348" si="217">N337*N52</f>
        <v>163.77597109304409</v>
      </c>
      <c r="O338" s="14">
        <f t="shared" ref="O338:O348" si="218">O337*O52</f>
        <v>118.24751580849131</v>
      </c>
      <c r="P338" s="14">
        <f t="shared" ref="P338:P348" si="219">P337*P52</f>
        <v>166.93766937669361</v>
      </c>
      <c r="Q338" s="14">
        <f t="shared" ref="Q338:Q348" si="220">Q337*Q52</f>
        <v>181.75248419150839</v>
      </c>
      <c r="R338" s="14">
        <f t="shared" ref="R338:R348" si="221">R337*R52</f>
        <v>209.21409214092122</v>
      </c>
      <c r="S338" s="14">
        <f t="shared" ref="S338:S348" si="222">S337*S52</f>
        <v>202.98102981029785</v>
      </c>
      <c r="U338" s="162"/>
    </row>
    <row r="339" spans="8:23" x14ac:dyDescent="0.25">
      <c r="I339" t="s">
        <v>253</v>
      </c>
      <c r="J339" s="14">
        <f t="shared" si="213"/>
        <v>94.67028003613369</v>
      </c>
      <c r="K339" s="14">
        <f t="shared" si="214"/>
        <v>104.51671183378495</v>
      </c>
      <c r="L339" s="14">
        <f t="shared" si="215"/>
        <v>120.68654019873522</v>
      </c>
      <c r="M339" s="14">
        <f t="shared" si="216"/>
        <v>147.87714543812092</v>
      </c>
      <c r="N339" s="14">
        <f t="shared" si="217"/>
        <v>157.27190605239369</v>
      </c>
      <c r="O339" s="14">
        <f t="shared" si="218"/>
        <v>109.66576332429982</v>
      </c>
      <c r="P339" s="14">
        <f t="shared" si="219"/>
        <v>150.58717253839188</v>
      </c>
      <c r="Q339" s="14">
        <f t="shared" si="220"/>
        <v>186.3595302619691</v>
      </c>
      <c r="R339" s="14">
        <f t="shared" si="221"/>
        <v>221.40921409214073</v>
      </c>
      <c r="S339" s="14">
        <f t="shared" si="222"/>
        <v>204.30365853288603</v>
      </c>
      <c r="T339" s="82">
        <f>S339/R339-1</f>
        <v>-7.7257649955507768E-2</v>
      </c>
      <c r="U339" s="162"/>
    </row>
    <row r="340" spans="8:23" x14ac:dyDescent="0.25">
      <c r="I340" t="s">
        <v>254</v>
      </c>
      <c r="J340" s="14">
        <f t="shared" si="213"/>
        <v>93.224932249322492</v>
      </c>
      <c r="K340" s="14">
        <f t="shared" si="214"/>
        <v>104.78771454381204</v>
      </c>
      <c r="L340" s="14">
        <f t="shared" si="215"/>
        <v>119.78319783197821</v>
      </c>
      <c r="M340" s="14">
        <f t="shared" si="216"/>
        <v>142.54742547425462</v>
      </c>
      <c r="N340" s="14">
        <f t="shared" si="217"/>
        <v>154.47154471544698</v>
      </c>
      <c r="O340" s="14">
        <f t="shared" si="218"/>
        <v>100.54200542005411</v>
      </c>
      <c r="P340" s="14">
        <f t="shared" si="219"/>
        <v>152.30352303523017</v>
      </c>
      <c r="Q340" s="14">
        <f t="shared" si="220"/>
        <v>212.37579042457068</v>
      </c>
      <c r="R340" s="14">
        <f t="shared" si="221"/>
        <v>232.6106594399275</v>
      </c>
      <c r="S340" s="14">
        <f t="shared" si="222"/>
        <v>205.63490553246024</v>
      </c>
      <c r="U340" s="162"/>
    </row>
    <row r="341" spans="8:23" x14ac:dyDescent="0.25">
      <c r="I341" t="s">
        <v>255</v>
      </c>
      <c r="J341" s="14">
        <f t="shared" si="213"/>
        <v>89.430894308943081</v>
      </c>
      <c r="K341" s="14">
        <f t="shared" si="214"/>
        <v>105.14905149051485</v>
      </c>
      <c r="L341" s="14">
        <f t="shared" si="215"/>
        <v>119.06052393857263</v>
      </c>
      <c r="M341" s="14">
        <f t="shared" si="216"/>
        <v>136.49503161698269</v>
      </c>
      <c r="N341" s="14">
        <f t="shared" si="217"/>
        <v>151.67118337850027</v>
      </c>
      <c r="O341" s="14">
        <f t="shared" si="218"/>
        <v>102.98102981029803</v>
      </c>
      <c r="P341" s="14">
        <f t="shared" si="219"/>
        <v>159.25925925925907</v>
      </c>
      <c r="Q341" s="14">
        <f t="shared" si="220"/>
        <v>202.52935862691939</v>
      </c>
      <c r="R341" s="14">
        <f t="shared" si="221"/>
        <v>226.55826558265562</v>
      </c>
      <c r="S341" s="14">
        <f t="shared" si="222"/>
        <v>206.97482696589728</v>
      </c>
      <c r="U341" s="162"/>
    </row>
    <row r="342" spans="8:23" x14ac:dyDescent="0.25">
      <c r="I342" t="s">
        <v>256</v>
      </c>
      <c r="J342" s="14">
        <f t="shared" si="213"/>
        <v>82.47515808491417</v>
      </c>
      <c r="K342" s="14">
        <f t="shared" si="214"/>
        <v>108.13008130081295</v>
      </c>
      <c r="L342" s="14">
        <f t="shared" si="215"/>
        <v>114.72448057813902</v>
      </c>
      <c r="M342" s="14">
        <f t="shared" si="216"/>
        <v>149.95483288166199</v>
      </c>
      <c r="N342" s="14">
        <f t="shared" si="217"/>
        <v>140.01806684733498</v>
      </c>
      <c r="O342" s="14">
        <f t="shared" si="218"/>
        <v>94.399277326106514</v>
      </c>
      <c r="P342" s="14">
        <f t="shared" si="219"/>
        <v>159.25925925925907</v>
      </c>
      <c r="Q342" s="14">
        <f t="shared" si="220"/>
        <v>204.42637759710911</v>
      </c>
      <c r="R342" s="14">
        <f t="shared" si="221"/>
        <v>222.13188798554631</v>
      </c>
      <c r="S342" s="14">
        <f t="shared" si="222"/>
        <v>208.32347935599333</v>
      </c>
      <c r="U342" s="162"/>
    </row>
    <row r="343" spans="8:23" x14ac:dyDescent="0.25">
      <c r="I343" t="s">
        <v>257</v>
      </c>
      <c r="J343" s="14">
        <f t="shared" si="213"/>
        <v>78.048780487804876</v>
      </c>
      <c r="K343" s="14">
        <f t="shared" si="214"/>
        <v>108.40108401084004</v>
      </c>
      <c r="L343" s="14">
        <f t="shared" si="215"/>
        <v>116.26016260162592</v>
      </c>
      <c r="M343" s="14">
        <f t="shared" si="216"/>
        <v>159.25925925925907</v>
      </c>
      <c r="N343" s="14">
        <f t="shared" si="217"/>
        <v>144.44444444444429</v>
      </c>
      <c r="O343" s="14">
        <f t="shared" si="218"/>
        <v>93.766937669376617</v>
      </c>
      <c r="P343" s="14">
        <f t="shared" si="219"/>
        <v>171.27371273712714</v>
      </c>
      <c r="Q343" s="14">
        <f t="shared" si="220"/>
        <v>202.16802168021661</v>
      </c>
      <c r="R343" s="14">
        <f t="shared" si="221"/>
        <v>193.4959349593494</v>
      </c>
      <c r="S343" s="14">
        <f t="shared" si="222"/>
        <v>209.68091959384833</v>
      </c>
      <c r="U343" s="162"/>
    </row>
    <row r="344" spans="8:23" x14ac:dyDescent="0.25">
      <c r="I344" t="s">
        <v>258</v>
      </c>
      <c r="J344" s="14">
        <f t="shared" si="213"/>
        <v>81.210478771454376</v>
      </c>
      <c r="K344" s="14">
        <f t="shared" si="214"/>
        <v>106.86540198735314</v>
      </c>
      <c r="L344" s="14">
        <f t="shared" si="215"/>
        <v>116.89250225835585</v>
      </c>
      <c r="M344" s="14">
        <f t="shared" si="216"/>
        <v>161.15627822944876</v>
      </c>
      <c r="N344" s="14">
        <f t="shared" si="217"/>
        <v>146.1607949412826</v>
      </c>
      <c r="O344" s="14">
        <f t="shared" si="218"/>
        <v>97.38030713640461</v>
      </c>
      <c r="P344" s="14">
        <f t="shared" si="219"/>
        <v>192.68292682926804</v>
      </c>
      <c r="Q344" s="14">
        <f t="shared" si="220"/>
        <v>233.15266485998171</v>
      </c>
      <c r="R344" s="14">
        <f t="shared" si="221"/>
        <v>172.35772357723562</v>
      </c>
      <c r="S344" s="14">
        <f t="shared" si="222"/>
        <v>211.04720494126585</v>
      </c>
      <c r="U344" s="162"/>
    </row>
    <row r="345" spans="8:23" x14ac:dyDescent="0.25">
      <c r="I345" t="s">
        <v>259</v>
      </c>
      <c r="J345" s="14">
        <f t="shared" si="213"/>
        <v>84.101174345076757</v>
      </c>
      <c r="K345" s="14">
        <f t="shared" si="214"/>
        <v>107.94941282746154</v>
      </c>
      <c r="L345" s="14">
        <f t="shared" si="215"/>
        <v>121.86088527551934</v>
      </c>
      <c r="M345" s="14">
        <f t="shared" si="216"/>
        <v>160.79494128274595</v>
      </c>
      <c r="N345" s="14">
        <f t="shared" si="217"/>
        <v>141.55374887082189</v>
      </c>
      <c r="O345" s="14">
        <f t="shared" si="218"/>
        <v>106.2330623306232</v>
      </c>
      <c r="P345" s="14">
        <f t="shared" si="219"/>
        <v>220.68654019873506</v>
      </c>
      <c r="Q345" s="14">
        <f t="shared" si="220"/>
        <v>257.54290876242072</v>
      </c>
      <c r="R345" s="14">
        <f t="shared" si="221"/>
        <v>144.53477868112</v>
      </c>
      <c r="S345" s="14">
        <f t="shared" si="222"/>
        <v>212.42239303316856</v>
      </c>
      <c r="U345" s="162"/>
    </row>
    <row r="346" spans="8:23" x14ac:dyDescent="0.25">
      <c r="I346" t="s">
        <v>260</v>
      </c>
      <c r="J346" s="14">
        <f t="shared" si="213"/>
        <v>92.321589882565462</v>
      </c>
      <c r="K346" s="14">
        <f t="shared" si="214"/>
        <v>117.43450767841004</v>
      </c>
      <c r="L346" s="14">
        <f t="shared" si="215"/>
        <v>118.69918699186984</v>
      </c>
      <c r="M346" s="14">
        <f t="shared" si="216"/>
        <v>154.65221318879836</v>
      </c>
      <c r="N346" s="14">
        <f t="shared" si="217"/>
        <v>149.14182475158071</v>
      </c>
      <c r="O346" s="14">
        <f t="shared" si="218"/>
        <v>113.1887985546521</v>
      </c>
      <c r="P346" s="14">
        <f t="shared" si="219"/>
        <v>202.80036133694645</v>
      </c>
      <c r="Q346" s="14">
        <f t="shared" si="220"/>
        <v>253.29719963866279</v>
      </c>
      <c r="R346" s="14">
        <f t="shared" si="221"/>
        <v>171.18337850045148</v>
      </c>
      <c r="S346" s="14">
        <f t="shared" si="222"/>
        <v>213.80654188002956</v>
      </c>
      <c r="U346" s="162"/>
    </row>
    <row r="347" spans="8:23" x14ac:dyDescent="0.25">
      <c r="I347" t="s">
        <v>261</v>
      </c>
      <c r="J347" s="14">
        <f t="shared" si="213"/>
        <v>96.747967479674756</v>
      </c>
      <c r="K347" s="14">
        <f t="shared" si="214"/>
        <v>127.10027100270993</v>
      </c>
      <c r="L347" s="14">
        <f t="shared" si="215"/>
        <v>128.27461607949405</v>
      </c>
      <c r="M347" s="14">
        <f t="shared" si="216"/>
        <v>162.60162601625998</v>
      </c>
      <c r="N347" s="14">
        <f t="shared" si="217"/>
        <v>156.00722673893389</v>
      </c>
      <c r="O347" s="14">
        <f t="shared" si="218"/>
        <v>102.077687443541</v>
      </c>
      <c r="P347" s="14">
        <f t="shared" si="219"/>
        <v>228.18428184281817</v>
      </c>
      <c r="Q347" s="14">
        <f t="shared" si="220"/>
        <v>257.18157181571792</v>
      </c>
      <c r="R347" s="14">
        <f t="shared" si="221"/>
        <v>213.45980126467907</v>
      </c>
      <c r="S347" s="14">
        <f t="shared" si="222"/>
        <v>215.19970987031942</v>
      </c>
      <c r="U347" s="162"/>
    </row>
    <row r="348" spans="8:23" x14ac:dyDescent="0.25">
      <c r="I348" t="s">
        <v>262</v>
      </c>
      <c r="J348" s="14">
        <f t="shared" si="213"/>
        <v>93.405600722673867</v>
      </c>
      <c r="K348" s="14">
        <f t="shared" si="214"/>
        <v>120.32520325203242</v>
      </c>
      <c r="L348" s="14">
        <f t="shared" si="215"/>
        <v>129.90063233965665</v>
      </c>
      <c r="M348" s="14">
        <f t="shared" si="216"/>
        <v>168.65401987353189</v>
      </c>
      <c r="N348" s="14">
        <f t="shared" si="217"/>
        <v>151.58084914182461</v>
      </c>
      <c r="O348" s="14">
        <f t="shared" si="218"/>
        <v>119.6025293586268</v>
      </c>
      <c r="P348" s="14">
        <f t="shared" si="219"/>
        <v>244.6251129177956</v>
      </c>
      <c r="Q348" s="14">
        <f t="shared" si="220"/>
        <v>246.70280036133676</v>
      </c>
      <c r="R348" s="14">
        <f t="shared" si="221"/>
        <v>212.64679313459777</v>
      </c>
      <c r="S348" s="14">
        <f t="shared" si="222"/>
        <v>216.60195577296923</v>
      </c>
      <c r="U348" s="166"/>
    </row>
    <row r="349" spans="8:23" x14ac:dyDescent="0.25">
      <c r="H349" s="117" t="s">
        <v>285</v>
      </c>
      <c r="I349" s="112" t="s">
        <v>297</v>
      </c>
      <c r="J349" s="112">
        <v>100</v>
      </c>
      <c r="K349" s="112">
        <f t="shared" ref="K349:S349" si="223">J360*K63</f>
        <v>103.45177664974617</v>
      </c>
      <c r="L349" s="112">
        <f t="shared" si="223"/>
        <v>105.48223350253811</v>
      </c>
      <c r="M349" s="112">
        <f t="shared" si="223"/>
        <v>108.32487309644672</v>
      </c>
      <c r="N349" s="112">
        <f t="shared" si="223"/>
        <v>110.05076142131982</v>
      </c>
      <c r="O349" s="112">
        <f t="shared" si="223"/>
        <v>113.70558375634523</v>
      </c>
      <c r="P349" s="112">
        <f t="shared" si="223"/>
        <v>116.95431472081222</v>
      </c>
      <c r="Q349" s="112">
        <f t="shared" si="223"/>
        <v>121.11675126903559</v>
      </c>
      <c r="R349" s="112">
        <f t="shared" si="223"/>
        <v>130.5583756345178</v>
      </c>
      <c r="S349" s="112">
        <f t="shared" si="223"/>
        <v>139.59390862944176</v>
      </c>
      <c r="T349" s="111"/>
      <c r="U349" s="162"/>
      <c r="V349" s="111"/>
      <c r="W349" s="111"/>
    </row>
    <row r="350" spans="8:23" x14ac:dyDescent="0.25">
      <c r="I350" t="s">
        <v>252</v>
      </c>
      <c r="J350" s="14">
        <f t="shared" ref="J350:J360" si="224">J349*J64</f>
        <v>100.10152284263958</v>
      </c>
      <c r="K350" s="14">
        <f t="shared" ref="K350:K360" si="225">K349*K64</f>
        <v>103.75634517766495</v>
      </c>
      <c r="L350" s="14">
        <f t="shared" ref="L350:L360" si="226">L349*L64</f>
        <v>106.19289340101525</v>
      </c>
      <c r="M350" s="14">
        <f t="shared" ref="M350:M360" si="227">M349*M64</f>
        <v>108.32487309644672</v>
      </c>
      <c r="N350" s="14">
        <f t="shared" ref="N350:N360" si="228">N349*N64</f>
        <v>110.5583756345178</v>
      </c>
      <c r="O350" s="14">
        <f t="shared" ref="O350:O360" si="229">O349*O64</f>
        <v>113.60406091370564</v>
      </c>
      <c r="P350" s="14">
        <f t="shared" ref="P350:P360" si="230">P349*P64</f>
        <v>116.85279187817262</v>
      </c>
      <c r="Q350" s="14">
        <f t="shared" ref="Q350:Q360" si="231">Q349*Q64</f>
        <v>121.92893401015232</v>
      </c>
      <c r="R350" s="14">
        <f t="shared" ref="R350:R360" si="232">R349*R64</f>
        <v>131.37055837563457</v>
      </c>
      <c r="S350" s="14">
        <f t="shared" ref="S350:S360" si="233">S349*S64</f>
        <v>140.40609137055853</v>
      </c>
      <c r="U350" s="162"/>
    </row>
    <row r="351" spans="8:23" x14ac:dyDescent="0.25">
      <c r="I351" t="s">
        <v>253</v>
      </c>
      <c r="J351" s="14">
        <f t="shared" si="224"/>
        <v>100.50761421319797</v>
      </c>
      <c r="K351" s="14">
        <f t="shared" si="225"/>
        <v>104.26395939086294</v>
      </c>
      <c r="L351" s="14">
        <f t="shared" si="226"/>
        <v>106.39593908629445</v>
      </c>
      <c r="M351" s="14">
        <f t="shared" si="227"/>
        <v>108.83248730964469</v>
      </c>
      <c r="N351" s="14">
        <f t="shared" si="228"/>
        <v>111.37055837563454</v>
      </c>
      <c r="O351" s="14">
        <f t="shared" si="229"/>
        <v>113.90862944162441</v>
      </c>
      <c r="P351" s="14">
        <f t="shared" si="230"/>
        <v>117.56345177664979</v>
      </c>
      <c r="Q351" s="14">
        <f t="shared" si="231"/>
        <v>122.5380710659899</v>
      </c>
      <c r="R351" s="14">
        <f t="shared" si="232"/>
        <v>131.97969543147215</v>
      </c>
      <c r="S351" s="14">
        <f t="shared" si="233"/>
        <v>140.84392335264252</v>
      </c>
      <c r="T351" s="82">
        <f>S351/R351-1</f>
        <v>6.7163573095021523E-2</v>
      </c>
      <c r="U351" s="162"/>
    </row>
    <row r="352" spans="8:23" x14ac:dyDescent="0.25">
      <c r="I352" t="s">
        <v>254</v>
      </c>
      <c r="J352" s="14">
        <f t="shared" si="224"/>
        <v>100.71065989847716</v>
      </c>
      <c r="K352" s="14">
        <f t="shared" si="225"/>
        <v>104.36548223350253</v>
      </c>
      <c r="L352" s="14">
        <f t="shared" si="226"/>
        <v>106.39593908629445</v>
      </c>
      <c r="M352" s="14">
        <f t="shared" si="227"/>
        <v>108.52791878172592</v>
      </c>
      <c r="N352" s="14">
        <f t="shared" si="228"/>
        <v>111.37055837563454</v>
      </c>
      <c r="O352" s="14">
        <f t="shared" si="229"/>
        <v>114.41624365482238</v>
      </c>
      <c r="P352" s="14">
        <f t="shared" si="230"/>
        <v>119.39086294416248</v>
      </c>
      <c r="Q352" s="14">
        <f t="shared" si="231"/>
        <v>122.94416243654827</v>
      </c>
      <c r="R352" s="14">
        <f t="shared" si="232"/>
        <v>132.69035532994931</v>
      </c>
      <c r="S352" s="14">
        <f t="shared" si="233"/>
        <v>141.28312063763229</v>
      </c>
      <c r="U352" s="162"/>
    </row>
    <row r="353" spans="8:23" x14ac:dyDescent="0.25">
      <c r="I353" t="s">
        <v>255</v>
      </c>
      <c r="J353" s="14">
        <f t="shared" si="224"/>
        <v>101.01522842639594</v>
      </c>
      <c r="K353" s="14">
        <f t="shared" si="225"/>
        <v>104.36548223350253</v>
      </c>
      <c r="L353" s="14">
        <f t="shared" si="226"/>
        <v>106.70050761421324</v>
      </c>
      <c r="M353" s="14">
        <f t="shared" si="227"/>
        <v>108.8324873096447</v>
      </c>
      <c r="N353" s="14">
        <f t="shared" si="228"/>
        <v>111.77664974619292</v>
      </c>
      <c r="O353" s="14">
        <f t="shared" si="229"/>
        <v>115.8375634517767</v>
      </c>
      <c r="P353" s="14">
        <f t="shared" si="230"/>
        <v>118.88324873096451</v>
      </c>
      <c r="Q353" s="14">
        <f t="shared" si="231"/>
        <v>123.45177664974624</v>
      </c>
      <c r="R353" s="14">
        <f t="shared" si="232"/>
        <v>134.31472081218286</v>
      </c>
      <c r="S353" s="14">
        <f t="shared" si="233"/>
        <v>141.72368748298754</v>
      </c>
      <c r="U353" s="162"/>
    </row>
    <row r="354" spans="8:23" x14ac:dyDescent="0.25">
      <c r="I354" t="s">
        <v>256</v>
      </c>
      <c r="J354" s="14">
        <f t="shared" si="224"/>
        <v>101.42131979695432</v>
      </c>
      <c r="K354" s="14">
        <f t="shared" si="225"/>
        <v>104.46700507614213</v>
      </c>
      <c r="L354" s="14">
        <f t="shared" si="226"/>
        <v>106.90355329949243</v>
      </c>
      <c r="M354" s="14">
        <f t="shared" si="227"/>
        <v>109.0355329949239</v>
      </c>
      <c r="N354" s="14">
        <f t="shared" si="228"/>
        <v>111.87817258883253</v>
      </c>
      <c r="O354" s="14">
        <f t="shared" si="229"/>
        <v>116.24365482233507</v>
      </c>
      <c r="P354" s="14">
        <f t="shared" si="230"/>
        <v>119.39086294416249</v>
      </c>
      <c r="Q354" s="14">
        <f t="shared" si="231"/>
        <v>124.16243654822338</v>
      </c>
      <c r="R354" s="14">
        <f t="shared" si="232"/>
        <v>135.12690355329957</v>
      </c>
      <c r="S354" s="14">
        <f t="shared" si="233"/>
        <v>142.16562815944414</v>
      </c>
      <c r="U354" s="162"/>
    </row>
    <row r="355" spans="8:23" x14ac:dyDescent="0.25">
      <c r="I355" t="s">
        <v>257</v>
      </c>
      <c r="J355" s="14">
        <f t="shared" si="224"/>
        <v>101.82741116751269</v>
      </c>
      <c r="K355" s="14">
        <f t="shared" si="225"/>
        <v>104.7715736040609</v>
      </c>
      <c r="L355" s="14">
        <f t="shared" si="226"/>
        <v>107.10659898477162</v>
      </c>
      <c r="M355" s="14">
        <f t="shared" si="227"/>
        <v>109.64467005076146</v>
      </c>
      <c r="N355" s="14">
        <f t="shared" si="228"/>
        <v>111.97969543147211</v>
      </c>
      <c r="O355" s="14">
        <f t="shared" si="229"/>
        <v>116.04060913705588</v>
      </c>
      <c r="P355" s="14">
        <f t="shared" si="230"/>
        <v>119.69543147208128</v>
      </c>
      <c r="Q355" s="14">
        <f t="shared" si="231"/>
        <v>124.87309644670054</v>
      </c>
      <c r="R355" s="14">
        <f t="shared" si="232"/>
        <v>135.93908629441634</v>
      </c>
      <c r="S355" s="14">
        <f t="shared" si="233"/>
        <v>142.60894695105549</v>
      </c>
      <c r="U355" s="162"/>
    </row>
    <row r="356" spans="8:23" x14ac:dyDescent="0.25">
      <c r="I356" t="s">
        <v>258</v>
      </c>
      <c r="J356" s="14">
        <f t="shared" si="224"/>
        <v>102.23350253807106</v>
      </c>
      <c r="K356" s="14">
        <f t="shared" si="225"/>
        <v>104.7715736040609</v>
      </c>
      <c r="L356" s="14">
        <f t="shared" si="226"/>
        <v>107.30964467005082</v>
      </c>
      <c r="M356" s="14">
        <f t="shared" si="227"/>
        <v>109.64467005076146</v>
      </c>
      <c r="N356" s="14">
        <f t="shared" si="228"/>
        <v>111.97969543147211</v>
      </c>
      <c r="O356" s="14">
        <f t="shared" si="229"/>
        <v>115.9390862944163</v>
      </c>
      <c r="P356" s="14">
        <f t="shared" si="230"/>
        <v>119.49238578680209</v>
      </c>
      <c r="Q356" s="14">
        <f t="shared" si="231"/>
        <v>125.17766497461932</v>
      </c>
      <c r="R356" s="14">
        <f t="shared" si="232"/>
        <v>136.34517766497473</v>
      </c>
      <c r="S356" s="14">
        <f t="shared" si="233"/>
        <v>143.05364815523404</v>
      </c>
      <c r="U356" s="162"/>
    </row>
    <row r="357" spans="8:23" x14ac:dyDescent="0.25">
      <c r="I357" t="s">
        <v>259</v>
      </c>
      <c r="J357" s="14">
        <f t="shared" si="224"/>
        <v>102.03045685279187</v>
      </c>
      <c r="K357" s="14">
        <f t="shared" si="225"/>
        <v>105.68527918781726</v>
      </c>
      <c r="L357" s="14">
        <f t="shared" si="226"/>
        <v>107.51269035532999</v>
      </c>
      <c r="M357" s="14">
        <f t="shared" si="227"/>
        <v>109.74619289340104</v>
      </c>
      <c r="N357" s="14">
        <f t="shared" si="228"/>
        <v>112.69035532994927</v>
      </c>
      <c r="O357" s="14">
        <f t="shared" si="229"/>
        <v>116.24365482233507</v>
      </c>
      <c r="P357" s="14">
        <f t="shared" si="230"/>
        <v>119.59390862944169</v>
      </c>
      <c r="Q357" s="14">
        <f t="shared" si="231"/>
        <v>125.98984771573608</v>
      </c>
      <c r="R357" s="14">
        <f t="shared" si="232"/>
        <v>137.25888324873105</v>
      </c>
      <c r="S357" s="14">
        <f t="shared" si="233"/>
        <v>143.49973608279305</v>
      </c>
      <c r="U357" s="162"/>
    </row>
    <row r="358" spans="8:23" x14ac:dyDescent="0.25">
      <c r="I358" t="s">
        <v>260</v>
      </c>
      <c r="J358" s="14">
        <f t="shared" si="224"/>
        <v>102.63959390862942</v>
      </c>
      <c r="K358" s="14">
        <f t="shared" si="225"/>
        <v>106.29441624365484</v>
      </c>
      <c r="L358" s="14">
        <f t="shared" si="226"/>
        <v>107.20812182741119</v>
      </c>
      <c r="M358" s="14">
        <f t="shared" si="227"/>
        <v>109.34010152284267</v>
      </c>
      <c r="N358" s="14">
        <f t="shared" si="228"/>
        <v>113.29949238578683</v>
      </c>
      <c r="O358" s="14">
        <f t="shared" si="229"/>
        <v>116.24365482233507</v>
      </c>
      <c r="P358" s="14">
        <f t="shared" si="230"/>
        <v>119.4923857868021</v>
      </c>
      <c r="Q358" s="14">
        <f t="shared" si="231"/>
        <v>127.2081218274112</v>
      </c>
      <c r="R358" s="14">
        <f t="shared" si="232"/>
        <v>138.27411167512702</v>
      </c>
      <c r="S358" s="14">
        <f t="shared" si="233"/>
        <v>143.94721505798825</v>
      </c>
      <c r="U358" s="162"/>
    </row>
    <row r="359" spans="8:23" x14ac:dyDescent="0.25">
      <c r="I359" t="s">
        <v>261</v>
      </c>
      <c r="J359" s="14">
        <f t="shared" si="224"/>
        <v>102.84263959390861</v>
      </c>
      <c r="K359" s="14">
        <f t="shared" si="225"/>
        <v>105.48223350253809</v>
      </c>
      <c r="L359" s="14">
        <f t="shared" si="226"/>
        <v>107.30964467005079</v>
      </c>
      <c r="M359" s="14">
        <f t="shared" si="227"/>
        <v>109.0355329949239</v>
      </c>
      <c r="N359" s="14">
        <f t="shared" si="228"/>
        <v>113.29949238578683</v>
      </c>
      <c r="O359" s="14">
        <f t="shared" si="229"/>
        <v>116.44670050761425</v>
      </c>
      <c r="P359" s="14">
        <f t="shared" si="230"/>
        <v>120.40609137055843</v>
      </c>
      <c r="Q359" s="14">
        <f t="shared" si="231"/>
        <v>128.62944162436554</v>
      </c>
      <c r="R359" s="14">
        <f t="shared" si="232"/>
        <v>138.07106598984785</v>
      </c>
      <c r="S359" s="14">
        <f t="shared" si="233"/>
        <v>144.3960894185598</v>
      </c>
      <c r="U359" s="162"/>
    </row>
    <row r="360" spans="8:23" x14ac:dyDescent="0.25">
      <c r="I360" t="s">
        <v>262</v>
      </c>
      <c r="J360" s="14">
        <f t="shared" si="224"/>
        <v>102.94416243654821</v>
      </c>
      <c r="K360" s="14">
        <f t="shared" si="225"/>
        <v>105.68527918781729</v>
      </c>
      <c r="L360" s="14">
        <f t="shared" si="226"/>
        <v>107.30964467005079</v>
      </c>
      <c r="M360" s="14">
        <f t="shared" si="227"/>
        <v>109.44162436548226</v>
      </c>
      <c r="N360" s="14">
        <f t="shared" si="228"/>
        <v>113.40101522842644</v>
      </c>
      <c r="O360" s="14">
        <f t="shared" si="229"/>
        <v>116.85279187817262</v>
      </c>
      <c r="P360" s="14">
        <f t="shared" si="230"/>
        <v>120.40609137055843</v>
      </c>
      <c r="Q360" s="14">
        <f t="shared" si="231"/>
        <v>129.3401015228427</v>
      </c>
      <c r="R360" s="14">
        <f t="shared" si="232"/>
        <v>138.17258883248743</v>
      </c>
      <c r="S360" s="14">
        <f t="shared" si="233"/>
        <v>144.84636351577439</v>
      </c>
      <c r="U360" s="166"/>
    </row>
    <row r="361" spans="8:23" x14ac:dyDescent="0.25">
      <c r="H361" s="117" t="s">
        <v>286</v>
      </c>
      <c r="I361" s="112" t="s">
        <v>297</v>
      </c>
      <c r="J361" s="112">
        <v>100</v>
      </c>
      <c r="K361" s="112">
        <f t="shared" ref="K361:S361" si="234">J372*K75</f>
        <v>100.6024092349288</v>
      </c>
      <c r="L361" s="112">
        <f t="shared" si="234"/>
        <v>100.50230783694289</v>
      </c>
      <c r="M361" s="112">
        <f t="shared" si="234"/>
        <v>103.14930550434062</v>
      </c>
      <c r="N361" s="112">
        <f t="shared" si="234"/>
        <v>104.75716581064816</v>
      </c>
      <c r="O361" s="112">
        <f t="shared" si="234"/>
        <v>108.14521650956451</v>
      </c>
      <c r="P361" s="112">
        <f t="shared" si="234"/>
        <v>113.51815514743953</v>
      </c>
      <c r="Q361" s="112">
        <f t="shared" si="234"/>
        <v>120.65066747567074</v>
      </c>
      <c r="R361" s="112">
        <f t="shared" si="234"/>
        <v>126.12676171231267</v>
      </c>
      <c r="S361" s="112">
        <f t="shared" si="234"/>
        <v>133.85876849524789</v>
      </c>
      <c r="T361" s="111"/>
      <c r="U361" s="162"/>
      <c r="V361" s="111"/>
      <c r="W361" s="111"/>
    </row>
    <row r="362" spans="8:23" x14ac:dyDescent="0.25">
      <c r="I362" t="s">
        <v>252</v>
      </c>
      <c r="J362" s="14">
        <f t="shared" ref="J362:J372" si="235">J361*J76</f>
        <v>100</v>
      </c>
      <c r="K362" s="14">
        <f t="shared" ref="K362:K372" si="236">K361*K76</f>
        <v>100.6024092349288</v>
      </c>
      <c r="L362" s="14">
        <f t="shared" ref="L362:L372" si="237">L361*L76</f>
        <v>100.60270974287391</v>
      </c>
      <c r="M362" s="14">
        <f t="shared" ref="M362:M372" si="238">M361*M76</f>
        <v>103.38388807046483</v>
      </c>
      <c r="N362" s="14">
        <f t="shared" ref="N362:N372" si="239">N361*N76</f>
        <v>104.99174679614865</v>
      </c>
      <c r="O362" s="14">
        <f t="shared" ref="O362:O372" si="240">O361*O76</f>
        <v>108.34622992315106</v>
      </c>
      <c r="P362" s="14">
        <f t="shared" ref="P362:P372" si="241">P361*P76</f>
        <v>113.95463430062399</v>
      </c>
      <c r="Q362" s="14">
        <f t="shared" ref="Q362:Q372" si="242">Q361*Q76</f>
        <v>120.95254570955481</v>
      </c>
      <c r="R362" s="14">
        <f t="shared" ref="R362:R372" si="243">R361*R76</f>
        <v>126.46229446493919</v>
      </c>
      <c r="S362" s="14">
        <f t="shared" ref="S362:S372" si="244">S361*S76</f>
        <v>133.85876849524789</v>
      </c>
      <c r="U362" s="162"/>
    </row>
    <row r="363" spans="8:23" x14ac:dyDescent="0.25">
      <c r="I363" t="s">
        <v>253</v>
      </c>
      <c r="J363" s="14">
        <f t="shared" si="235"/>
        <v>100</v>
      </c>
      <c r="K363" s="14">
        <f t="shared" si="236"/>
        <v>100.6024092349288</v>
      </c>
      <c r="L363" s="14">
        <f t="shared" si="237"/>
        <v>100.70321195040925</v>
      </c>
      <c r="M363" s="14">
        <f t="shared" si="238"/>
        <v>103.61900412520598</v>
      </c>
      <c r="N363" s="14">
        <f t="shared" si="239"/>
        <v>105.22685307496279</v>
      </c>
      <c r="O363" s="14">
        <f t="shared" si="240"/>
        <v>108.54761696761787</v>
      </c>
      <c r="P363" s="14">
        <f t="shared" si="241"/>
        <v>114.39279172325283</v>
      </c>
      <c r="Q363" s="14">
        <f t="shared" si="242"/>
        <v>121.25517926846111</v>
      </c>
      <c r="R363" s="14">
        <f t="shared" si="243"/>
        <v>126.79871982930455</v>
      </c>
      <c r="S363" s="14">
        <f t="shared" si="244"/>
        <v>134.21591822527614</v>
      </c>
      <c r="T363" s="82">
        <f>S363/R363-1</f>
        <v>5.8495846061825896E-2</v>
      </c>
      <c r="U363" s="162"/>
    </row>
    <row r="364" spans="8:23" x14ac:dyDescent="0.25">
      <c r="I364" t="s">
        <v>254</v>
      </c>
      <c r="J364" s="14">
        <f t="shared" si="235"/>
        <v>100.10030090270811</v>
      </c>
      <c r="K364" s="14">
        <f t="shared" si="236"/>
        <v>100.56897540002188</v>
      </c>
      <c r="L364" s="14">
        <f t="shared" si="237"/>
        <v>100.93724995959015</v>
      </c>
      <c r="M364" s="14">
        <f t="shared" si="238"/>
        <v>103.68587666739714</v>
      </c>
      <c r="N364" s="14">
        <f t="shared" si="239"/>
        <v>105.36060185548388</v>
      </c>
      <c r="O364" s="14">
        <f t="shared" si="240"/>
        <v>109.01578290648006</v>
      </c>
      <c r="P364" s="14">
        <f t="shared" si="241"/>
        <v>115.26244452582726</v>
      </c>
      <c r="Q364" s="14">
        <f t="shared" si="242"/>
        <v>121.92435796199565</v>
      </c>
      <c r="R364" s="14">
        <f t="shared" si="243"/>
        <v>127.63534373950056</v>
      </c>
      <c r="S364" s="14">
        <f t="shared" si="244"/>
        <v>134.57402086956688</v>
      </c>
      <c r="U364" s="162"/>
    </row>
    <row r="365" spans="8:23" x14ac:dyDescent="0.25">
      <c r="I365" t="s">
        <v>255</v>
      </c>
      <c r="J365" s="14">
        <f t="shared" si="235"/>
        <v>100.20070240812707</v>
      </c>
      <c r="K365" s="14">
        <f t="shared" si="236"/>
        <v>100.53555267639277</v>
      </c>
      <c r="L365" s="14">
        <f t="shared" si="237"/>
        <v>101.17183188180699</v>
      </c>
      <c r="M365" s="14">
        <f t="shared" si="238"/>
        <v>103.75279236708568</v>
      </c>
      <c r="N365" s="14">
        <f t="shared" si="239"/>
        <v>105.49452063763258</v>
      </c>
      <c r="O365" s="14">
        <f t="shared" si="240"/>
        <v>109.48596804532501</v>
      </c>
      <c r="P365" s="14">
        <f t="shared" si="241"/>
        <v>116.13870872397682</v>
      </c>
      <c r="Q365" s="14">
        <f t="shared" si="242"/>
        <v>122.59722969467774</v>
      </c>
      <c r="R365" s="14">
        <f t="shared" si="243"/>
        <v>128.47748773355903</v>
      </c>
      <c r="S365" s="14">
        <f t="shared" si="244"/>
        <v>134.93307897059884</v>
      </c>
      <c r="U365" s="162"/>
    </row>
    <row r="366" spans="8:23" x14ac:dyDescent="0.25">
      <c r="I366" t="s">
        <v>256</v>
      </c>
      <c r="J366" s="14">
        <f t="shared" si="235"/>
        <v>100.3012046171623</v>
      </c>
      <c r="K366" s="14">
        <f t="shared" si="236"/>
        <v>100.50214106034878</v>
      </c>
      <c r="L366" s="14">
        <f t="shared" si="237"/>
        <v>101.4069589811339</v>
      </c>
      <c r="M366" s="14">
        <f t="shared" si="238"/>
        <v>103.81975125212412</v>
      </c>
      <c r="N366" s="14">
        <f t="shared" si="239"/>
        <v>105.62860963748976</v>
      </c>
      <c r="O366" s="14">
        <f t="shared" si="240"/>
        <v>109.9581810929635</v>
      </c>
      <c r="P366" s="14">
        <f t="shared" si="241"/>
        <v>117.02163457977313</v>
      </c>
      <c r="Q366" s="14">
        <f t="shared" si="242"/>
        <v>123.27381484751811</v>
      </c>
      <c r="R366" s="14">
        <f t="shared" si="243"/>
        <v>129.32518823325262</v>
      </c>
      <c r="S366" s="14">
        <f t="shared" si="244"/>
        <v>135.29309507763438</v>
      </c>
      <c r="U366" s="162"/>
    </row>
    <row r="367" spans="8:23" x14ac:dyDescent="0.25">
      <c r="I367" t="s">
        <v>257</v>
      </c>
      <c r="J367" s="14">
        <f t="shared" si="235"/>
        <v>100.3012046171623</v>
      </c>
      <c r="K367" s="14">
        <f t="shared" si="236"/>
        <v>100.53557490634356</v>
      </c>
      <c r="L367" s="14">
        <f t="shared" si="237"/>
        <v>101.67443529892127</v>
      </c>
      <c r="M367" s="14">
        <f t="shared" si="238"/>
        <v>103.85318756492673</v>
      </c>
      <c r="N367" s="14">
        <f t="shared" si="239"/>
        <v>105.92954584728318</v>
      </c>
      <c r="O367" s="14">
        <f t="shared" si="240"/>
        <v>110.39293059241864</v>
      </c>
      <c r="P367" s="14">
        <f t="shared" si="241"/>
        <v>117.48998874904609</v>
      </c>
      <c r="Q367" s="14">
        <f t="shared" si="242"/>
        <v>123.74228211349674</v>
      </c>
      <c r="R367" s="14">
        <f t="shared" si="243"/>
        <v>129.9276347622895</v>
      </c>
      <c r="S367" s="14">
        <f t="shared" si="244"/>
        <v>135.65407174673751</v>
      </c>
      <c r="U367" s="162"/>
    </row>
    <row r="368" spans="8:23" x14ac:dyDescent="0.25">
      <c r="I368" t="s">
        <v>258</v>
      </c>
      <c r="J368" s="14">
        <f t="shared" si="235"/>
        <v>100.3012046171623</v>
      </c>
      <c r="K368" s="14">
        <f t="shared" si="236"/>
        <v>100.56901987470893</v>
      </c>
      <c r="L368" s="14">
        <f t="shared" si="237"/>
        <v>101.94261712628408</v>
      </c>
      <c r="M368" s="14">
        <f t="shared" si="238"/>
        <v>103.88663464626808</v>
      </c>
      <c r="N368" s="14">
        <f t="shared" si="239"/>
        <v>106.23133942519567</v>
      </c>
      <c r="O368" s="14">
        <f t="shared" si="240"/>
        <v>110.82939899196286</v>
      </c>
      <c r="P368" s="14">
        <f t="shared" si="241"/>
        <v>117.96021740613203</v>
      </c>
      <c r="Q368" s="14">
        <f t="shared" si="242"/>
        <v>124.21252965681622</v>
      </c>
      <c r="R368" s="14">
        <f t="shared" si="243"/>
        <v>130.53288771925668</v>
      </c>
      <c r="S368" s="14">
        <f t="shared" si="244"/>
        <v>136.01601154079216</v>
      </c>
      <c r="U368" s="162"/>
    </row>
    <row r="369" spans="8:23" x14ac:dyDescent="0.25">
      <c r="I369" t="s">
        <v>259</v>
      </c>
      <c r="J369" s="14">
        <f t="shared" si="235"/>
        <v>100.3012046171623</v>
      </c>
      <c r="K369" s="14">
        <f t="shared" si="236"/>
        <v>100.60247596914495</v>
      </c>
      <c r="L369" s="14">
        <f t="shared" si="237"/>
        <v>102.21150632411141</v>
      </c>
      <c r="M369" s="14">
        <f t="shared" si="238"/>
        <v>103.9200924996163</v>
      </c>
      <c r="N369" s="14">
        <f t="shared" si="239"/>
        <v>106.53399281387145</v>
      </c>
      <c r="O369" s="14">
        <f t="shared" si="240"/>
        <v>111.267593087734</v>
      </c>
      <c r="P369" s="14">
        <f t="shared" si="241"/>
        <v>118.4323280532692</v>
      </c>
      <c r="Q369" s="14">
        <f t="shared" si="242"/>
        <v>124.68456424291703</v>
      </c>
      <c r="R369" s="14">
        <f t="shared" si="243"/>
        <v>131.14096017757618</v>
      </c>
      <c r="S369" s="14">
        <f t="shared" si="244"/>
        <v>136.3789170295203</v>
      </c>
      <c r="U369" s="162"/>
    </row>
    <row r="370" spans="8:23" x14ac:dyDescent="0.25">
      <c r="I370" t="s">
        <v>260</v>
      </c>
      <c r="J370" s="14">
        <f t="shared" si="235"/>
        <v>100.40150582177945</v>
      </c>
      <c r="K370" s="14">
        <f t="shared" si="236"/>
        <v>100.53560825497469</v>
      </c>
      <c r="L370" s="14">
        <f t="shared" si="237"/>
        <v>102.44555295292031</v>
      </c>
      <c r="M370" s="14">
        <f t="shared" si="238"/>
        <v>104.12071043880476</v>
      </c>
      <c r="N370" s="14">
        <f t="shared" si="239"/>
        <v>107.00212712002156</v>
      </c>
      <c r="O370" s="14">
        <f t="shared" si="240"/>
        <v>111.86958186909234</v>
      </c>
      <c r="P370" s="14">
        <f t="shared" si="241"/>
        <v>119.06798179140823</v>
      </c>
      <c r="Q370" s="14">
        <f t="shared" si="242"/>
        <v>125.05266145351072</v>
      </c>
      <c r="R370" s="14">
        <f t="shared" si="243"/>
        <v>131.67650263874035</v>
      </c>
      <c r="S370" s="14">
        <f t="shared" si="244"/>
        <v>136.74279078950013</v>
      </c>
      <c r="U370" s="162"/>
    </row>
    <row r="371" spans="8:23" x14ac:dyDescent="0.25">
      <c r="I371" t="s">
        <v>261</v>
      </c>
      <c r="J371" s="14">
        <f t="shared" si="235"/>
        <v>100.50190732760122</v>
      </c>
      <c r="K371" s="14">
        <f t="shared" si="236"/>
        <v>100.46878498594513</v>
      </c>
      <c r="L371" s="14">
        <f t="shared" si="237"/>
        <v>102.68013550793191</v>
      </c>
      <c r="M371" s="14">
        <f t="shared" si="238"/>
        <v>104.32171567131212</v>
      </c>
      <c r="N371" s="14">
        <f t="shared" si="239"/>
        <v>107.4723185135182</v>
      </c>
      <c r="O371" s="14">
        <f t="shared" si="240"/>
        <v>112.47482757803242</v>
      </c>
      <c r="P371" s="14">
        <f t="shared" si="241"/>
        <v>119.70704723040167</v>
      </c>
      <c r="Q371" s="14">
        <f t="shared" si="242"/>
        <v>125.4218453708453</v>
      </c>
      <c r="R371" s="14">
        <f t="shared" si="243"/>
        <v>132.21423210331918</v>
      </c>
      <c r="S371" s="14">
        <f t="shared" si="244"/>
        <v>137.10763540418455</v>
      </c>
      <c r="U371" s="162"/>
    </row>
    <row r="372" spans="8:23" x14ac:dyDescent="0.25">
      <c r="I372" t="s">
        <v>262</v>
      </c>
      <c r="J372" s="14">
        <f t="shared" si="235"/>
        <v>100.6024092349288</v>
      </c>
      <c r="K372" s="14">
        <f t="shared" si="236"/>
        <v>100.4020061325148</v>
      </c>
      <c r="L372" s="14">
        <f t="shared" si="237"/>
        <v>102.9152552163243</v>
      </c>
      <c r="M372" s="14">
        <f t="shared" si="238"/>
        <v>104.52310894480887</v>
      </c>
      <c r="N372" s="14">
        <f t="shared" si="239"/>
        <v>107.9445760336655</v>
      </c>
      <c r="O372" s="14">
        <f t="shared" si="240"/>
        <v>113.08334783544286</v>
      </c>
      <c r="P372" s="14">
        <f t="shared" si="241"/>
        <v>120.3495426816383</v>
      </c>
      <c r="Q372" s="14">
        <f t="shared" si="242"/>
        <v>125.79211920312639</v>
      </c>
      <c r="R372" s="14">
        <f t="shared" si="243"/>
        <v>132.75415750241388</v>
      </c>
      <c r="S372" s="14">
        <f t="shared" si="244"/>
        <v>137.4734534639193</v>
      </c>
      <c r="U372" s="166"/>
    </row>
    <row r="373" spans="8:23" x14ac:dyDescent="0.25">
      <c r="H373" s="117" t="s">
        <v>287</v>
      </c>
      <c r="I373" s="112" t="s">
        <v>297</v>
      </c>
      <c r="J373" s="112">
        <v>100</v>
      </c>
      <c r="K373" s="112">
        <f t="shared" ref="K373:S373" si="245">J384*K87</f>
        <v>102.94117647058823</v>
      </c>
      <c r="L373" s="112">
        <f t="shared" si="245"/>
        <v>105.78093306288031</v>
      </c>
      <c r="M373" s="112">
        <f t="shared" si="245"/>
        <v>107.5050709939148</v>
      </c>
      <c r="N373" s="112">
        <f t="shared" si="245"/>
        <v>110.85192697768764</v>
      </c>
      <c r="O373" s="112">
        <f t="shared" si="245"/>
        <v>112.88032454361058</v>
      </c>
      <c r="P373" s="112">
        <f t="shared" si="245"/>
        <v>115.72008113590269</v>
      </c>
      <c r="Q373" s="112">
        <f t="shared" si="245"/>
        <v>119.47261663286007</v>
      </c>
      <c r="R373" s="112">
        <f t="shared" si="245"/>
        <v>127.89046653144024</v>
      </c>
      <c r="S373" s="112">
        <f t="shared" si="245"/>
        <v>133.8742393509128</v>
      </c>
      <c r="T373" s="111"/>
      <c r="U373" s="162"/>
      <c r="V373" s="111"/>
      <c r="W373" s="111"/>
    </row>
    <row r="374" spans="8:23" x14ac:dyDescent="0.25">
      <c r="I374" t="s">
        <v>252</v>
      </c>
      <c r="J374" s="14">
        <f>J373*J88</f>
        <v>100.30425963488845</v>
      </c>
      <c r="K374" s="14">
        <f t="shared" ref="K374:K384" si="246">K373*K88</f>
        <v>103.54969574036511</v>
      </c>
      <c r="L374" s="14">
        <f t="shared" ref="L374:L384" si="247">L373*L88</f>
        <v>106.1866125760649</v>
      </c>
      <c r="M374" s="14">
        <f t="shared" ref="M374:M384" si="248">M373*M88</f>
        <v>108.51926977687627</v>
      </c>
      <c r="N374" s="14">
        <f t="shared" ref="N374:N384" si="249">N373*N88</f>
        <v>111.76470588235294</v>
      </c>
      <c r="O374" s="14">
        <f t="shared" ref="O374:O384" si="250">O373*O88</f>
        <v>112.77890466531444</v>
      </c>
      <c r="P374" s="14">
        <f t="shared" ref="P374:P384" si="251">P373*P88</f>
        <v>116.53144016227188</v>
      </c>
      <c r="Q374" s="14">
        <f t="shared" ref="Q374:Q384" si="252">Q373*Q88</f>
        <v>120.79107505070998</v>
      </c>
      <c r="R374" s="14">
        <f t="shared" ref="R374:R384" si="253">R373*R88</f>
        <v>128.39756592292096</v>
      </c>
      <c r="S374" s="14">
        <f t="shared" ref="S374:S384" si="254">S373*S88</f>
        <v>134.17849898580127</v>
      </c>
      <c r="U374" s="162"/>
    </row>
    <row r="375" spans="8:23" x14ac:dyDescent="0.25">
      <c r="I375" t="s">
        <v>253</v>
      </c>
      <c r="J375" s="14">
        <f t="shared" ref="J375:J384" si="255">J374*J89</f>
        <v>100.60851926977688</v>
      </c>
      <c r="K375" s="14">
        <f t="shared" si="246"/>
        <v>103.9553752535497</v>
      </c>
      <c r="L375" s="14">
        <f t="shared" si="247"/>
        <v>106.49087221095334</v>
      </c>
      <c r="M375" s="14">
        <f t="shared" si="248"/>
        <v>108.82352941176471</v>
      </c>
      <c r="N375" s="14">
        <f t="shared" si="249"/>
        <v>111.96754563894525</v>
      </c>
      <c r="O375" s="14">
        <f t="shared" si="250"/>
        <v>112.77890466531444</v>
      </c>
      <c r="P375" s="14">
        <f t="shared" si="251"/>
        <v>116.22718052738342</v>
      </c>
      <c r="Q375" s="14">
        <f t="shared" si="252"/>
        <v>121.50101419878301</v>
      </c>
      <c r="R375" s="14">
        <f t="shared" si="253"/>
        <v>129.41176470588243</v>
      </c>
      <c r="S375" s="14">
        <f t="shared" si="254"/>
        <v>134.54090115679392</v>
      </c>
      <c r="T375" s="82">
        <f>S375/R375-1</f>
        <v>3.963423621158868E-2</v>
      </c>
      <c r="U375" s="162"/>
    </row>
    <row r="376" spans="8:23" x14ac:dyDescent="0.25">
      <c r="I376" t="s">
        <v>254</v>
      </c>
      <c r="J376" s="14">
        <f t="shared" si="255"/>
        <v>101.01419878296144</v>
      </c>
      <c r="K376" s="14">
        <f t="shared" si="246"/>
        <v>104.36105476673428</v>
      </c>
      <c r="L376" s="14">
        <f t="shared" si="247"/>
        <v>106.69371196754562</v>
      </c>
      <c r="M376" s="14">
        <f t="shared" si="248"/>
        <v>109.2292089249493</v>
      </c>
      <c r="N376" s="14">
        <f t="shared" si="249"/>
        <v>112.37322515212983</v>
      </c>
      <c r="O376" s="14">
        <f t="shared" si="250"/>
        <v>113.28600405679518</v>
      </c>
      <c r="P376" s="14">
        <f t="shared" si="251"/>
        <v>116.632860040568</v>
      </c>
      <c r="Q376" s="14">
        <f t="shared" si="252"/>
        <v>122.92089249492905</v>
      </c>
      <c r="R376" s="14">
        <f t="shared" si="253"/>
        <v>130.8316430020285</v>
      </c>
      <c r="S376" s="14">
        <f t="shared" si="254"/>
        <v>134.90428213836006</v>
      </c>
      <c r="T376" s="48"/>
      <c r="U376" s="162"/>
    </row>
    <row r="377" spans="8:23" x14ac:dyDescent="0.25">
      <c r="I377" t="s">
        <v>255</v>
      </c>
      <c r="J377" s="14">
        <f t="shared" si="255"/>
        <v>101.21703853955374</v>
      </c>
      <c r="K377" s="14">
        <f t="shared" si="246"/>
        <v>104.66531440162271</v>
      </c>
      <c r="L377" s="14">
        <f t="shared" si="247"/>
        <v>106.89655172413792</v>
      </c>
      <c r="M377" s="14">
        <f t="shared" si="248"/>
        <v>109.33062880324545</v>
      </c>
      <c r="N377" s="14">
        <f t="shared" si="249"/>
        <v>112.06896551724141</v>
      </c>
      <c r="O377" s="14">
        <f t="shared" si="250"/>
        <v>113.48884381338749</v>
      </c>
      <c r="P377" s="14">
        <f t="shared" si="251"/>
        <v>116.53144016227186</v>
      </c>
      <c r="Q377" s="14">
        <f t="shared" si="252"/>
        <v>123.22515212981749</v>
      </c>
      <c r="R377" s="14">
        <f t="shared" si="253"/>
        <v>131.44016227180535</v>
      </c>
      <c r="S377" s="14">
        <f t="shared" si="254"/>
        <v>135.26864457416522</v>
      </c>
      <c r="U377" s="162"/>
    </row>
    <row r="378" spans="8:23" x14ac:dyDescent="0.25">
      <c r="I378" t="s">
        <v>256</v>
      </c>
      <c r="J378" s="14">
        <f t="shared" si="255"/>
        <v>101.52129817444218</v>
      </c>
      <c r="K378" s="14">
        <f t="shared" si="246"/>
        <v>105.27383367139959</v>
      </c>
      <c r="L378" s="14">
        <f t="shared" si="247"/>
        <v>107.30223123732249</v>
      </c>
      <c r="M378" s="14">
        <f t="shared" si="248"/>
        <v>110.04056795131848</v>
      </c>
      <c r="N378" s="14">
        <f t="shared" si="249"/>
        <v>112.17038539553755</v>
      </c>
      <c r="O378" s="14">
        <f t="shared" si="250"/>
        <v>113.69168356997976</v>
      </c>
      <c r="P378" s="14">
        <f t="shared" si="251"/>
        <v>116.93711967545643</v>
      </c>
      <c r="Q378" s="14">
        <f t="shared" si="252"/>
        <v>124.3407707910751</v>
      </c>
      <c r="R378" s="14">
        <f t="shared" si="253"/>
        <v>132.25152129817451</v>
      </c>
      <c r="S378" s="14">
        <f t="shared" si="254"/>
        <v>135.63399111501525</v>
      </c>
      <c r="U378" s="162"/>
    </row>
    <row r="379" spans="8:23" x14ac:dyDescent="0.25">
      <c r="I379" t="s">
        <v>257</v>
      </c>
      <c r="J379" s="14">
        <f t="shared" si="255"/>
        <v>101.52129817444218</v>
      </c>
      <c r="K379" s="14">
        <f t="shared" si="246"/>
        <v>105.98377281947261</v>
      </c>
      <c r="L379" s="14">
        <f t="shared" si="247"/>
        <v>107.60649087221091</v>
      </c>
      <c r="M379" s="14">
        <f t="shared" si="248"/>
        <v>110.85192697768764</v>
      </c>
      <c r="N379" s="14">
        <f t="shared" si="249"/>
        <v>112.98174442190674</v>
      </c>
      <c r="O379" s="14">
        <f t="shared" si="250"/>
        <v>114.50304259634893</v>
      </c>
      <c r="P379" s="14">
        <f t="shared" si="251"/>
        <v>117.95131845841789</v>
      </c>
      <c r="Q379" s="14">
        <f t="shared" si="252"/>
        <v>125.96348884381345</v>
      </c>
      <c r="R379" s="14">
        <f t="shared" si="253"/>
        <v>132.75862068965523</v>
      </c>
      <c r="S379" s="14">
        <f t="shared" si="254"/>
        <v>136.00032441887552</v>
      </c>
      <c r="U379" s="162"/>
    </row>
    <row r="380" spans="8:23" x14ac:dyDescent="0.25">
      <c r="I380" t="s">
        <v>258</v>
      </c>
      <c r="J380" s="14">
        <f t="shared" si="255"/>
        <v>101.3184584178499</v>
      </c>
      <c r="K380" s="14">
        <f t="shared" si="246"/>
        <v>105.37525354969574</v>
      </c>
      <c r="L380" s="14">
        <f t="shared" si="247"/>
        <v>106.79513184584175</v>
      </c>
      <c r="M380" s="14">
        <f t="shared" si="248"/>
        <v>110.44624746450307</v>
      </c>
      <c r="N380" s="14">
        <f t="shared" si="249"/>
        <v>112.17038539553756</v>
      </c>
      <c r="O380" s="14">
        <f t="shared" si="250"/>
        <v>114.09736308316434</v>
      </c>
      <c r="P380" s="14">
        <f t="shared" si="251"/>
        <v>117.95131845841789</v>
      </c>
      <c r="Q380" s="14">
        <f t="shared" si="252"/>
        <v>125.65922920892501</v>
      </c>
      <c r="R380" s="14">
        <f t="shared" si="253"/>
        <v>131.74442190669376</v>
      </c>
      <c r="S380" s="14">
        <f t="shared" si="254"/>
        <v>136.36764715089029</v>
      </c>
      <c r="U380" s="162"/>
    </row>
    <row r="381" spans="8:23" x14ac:dyDescent="0.25">
      <c r="I381" t="s">
        <v>259</v>
      </c>
      <c r="J381" s="14">
        <f t="shared" si="255"/>
        <v>102.02839756592292</v>
      </c>
      <c r="K381" s="14">
        <f t="shared" si="246"/>
        <v>105.67951318458417</v>
      </c>
      <c r="L381" s="14">
        <f t="shared" si="247"/>
        <v>107.40365111561864</v>
      </c>
      <c r="M381" s="14">
        <f t="shared" si="248"/>
        <v>111.05476673427995</v>
      </c>
      <c r="N381" s="14">
        <f t="shared" si="249"/>
        <v>112.6774847870183</v>
      </c>
      <c r="O381" s="14">
        <f t="shared" si="250"/>
        <v>114.50304259634892</v>
      </c>
      <c r="P381" s="14">
        <f t="shared" si="251"/>
        <v>119.16835699797163</v>
      </c>
      <c r="Q381" s="14">
        <f t="shared" si="252"/>
        <v>127.38336713995949</v>
      </c>
      <c r="R381" s="14">
        <f t="shared" si="253"/>
        <v>131.64300202839763</v>
      </c>
      <c r="S381" s="14">
        <f t="shared" si="254"/>
        <v>136.73596198340212</v>
      </c>
      <c r="U381" s="162"/>
    </row>
    <row r="382" spans="8:23" x14ac:dyDescent="0.25">
      <c r="I382" t="s">
        <v>260</v>
      </c>
      <c r="J382" s="14">
        <f t="shared" si="255"/>
        <v>102.43407707910751</v>
      </c>
      <c r="K382" s="14">
        <f t="shared" si="246"/>
        <v>106.1866125760649</v>
      </c>
      <c r="L382" s="14">
        <f t="shared" si="247"/>
        <v>107.50507099391479</v>
      </c>
      <c r="M382" s="14">
        <f t="shared" si="248"/>
        <v>110.85192697768765</v>
      </c>
      <c r="N382" s="14">
        <f t="shared" si="249"/>
        <v>112.8803245436106</v>
      </c>
      <c r="O382" s="14">
        <f t="shared" si="250"/>
        <v>114.80730223123737</v>
      </c>
      <c r="P382" s="14">
        <f t="shared" si="251"/>
        <v>118.86409736308319</v>
      </c>
      <c r="Q382" s="14">
        <f t="shared" si="252"/>
        <v>127.78904665314408</v>
      </c>
      <c r="R382" s="14">
        <f t="shared" si="253"/>
        <v>132.96146044624751</v>
      </c>
      <c r="S382" s="14">
        <f t="shared" si="254"/>
        <v>137.10527159597126</v>
      </c>
      <c r="U382" s="162"/>
    </row>
    <row r="383" spans="8:23" x14ac:dyDescent="0.25">
      <c r="I383" t="s">
        <v>261</v>
      </c>
      <c r="J383" s="14">
        <f t="shared" si="255"/>
        <v>102.73833671399595</v>
      </c>
      <c r="K383" s="14">
        <f t="shared" si="246"/>
        <v>106.3894523326572</v>
      </c>
      <c r="L383" s="14">
        <f t="shared" si="247"/>
        <v>107.60649087221094</v>
      </c>
      <c r="M383" s="14">
        <f t="shared" si="248"/>
        <v>111.35902636916838</v>
      </c>
      <c r="N383" s="14">
        <f t="shared" si="249"/>
        <v>113.18458417849902</v>
      </c>
      <c r="O383" s="14">
        <f t="shared" si="250"/>
        <v>113.99594320486821</v>
      </c>
      <c r="P383" s="14">
        <f t="shared" si="251"/>
        <v>119.77687626774849</v>
      </c>
      <c r="Q383" s="14">
        <f t="shared" si="252"/>
        <v>127.58620689655179</v>
      </c>
      <c r="R383" s="14">
        <f t="shared" si="253"/>
        <v>133.67139959432055</v>
      </c>
      <c r="S383" s="14">
        <f t="shared" si="254"/>
        <v>137.47557867539518</v>
      </c>
      <c r="U383" s="162"/>
    </row>
    <row r="384" spans="8:23" x14ac:dyDescent="0.25">
      <c r="I384" t="s">
        <v>262</v>
      </c>
      <c r="J384" s="14">
        <f t="shared" si="255"/>
        <v>102.33265720081137</v>
      </c>
      <c r="K384" s="14">
        <f t="shared" si="246"/>
        <v>105.88235294117646</v>
      </c>
      <c r="L384" s="14">
        <f t="shared" si="247"/>
        <v>107.60649087221094</v>
      </c>
      <c r="M384" s="14">
        <f t="shared" si="248"/>
        <v>111.35902636916838</v>
      </c>
      <c r="N384" s="14">
        <f t="shared" si="249"/>
        <v>112.88032454361058</v>
      </c>
      <c r="O384" s="14">
        <f t="shared" si="250"/>
        <v>114.50304259634895</v>
      </c>
      <c r="P384" s="14">
        <f t="shared" si="251"/>
        <v>120.58823529411768</v>
      </c>
      <c r="Q384" s="14">
        <f t="shared" si="252"/>
        <v>127.68762677484794</v>
      </c>
      <c r="R384" s="14">
        <f t="shared" si="253"/>
        <v>133.77281947261667</v>
      </c>
      <c r="S384" s="14">
        <f t="shared" si="254"/>
        <v>137.84688591572814</v>
      </c>
      <c r="U384" s="166"/>
    </row>
    <row r="385" spans="8:23" x14ac:dyDescent="0.25">
      <c r="H385" s="117" t="s">
        <v>294</v>
      </c>
      <c r="I385" s="112" t="s">
        <v>297</v>
      </c>
      <c r="J385" s="112">
        <v>100</v>
      </c>
      <c r="K385" s="112">
        <f t="shared" ref="K385:S385" si="256">J396*K124</f>
        <v>102.28869240242545</v>
      </c>
      <c r="L385" s="112">
        <f t="shared" si="256"/>
        <v>104.63866159727307</v>
      </c>
      <c r="M385" s="112">
        <f t="shared" si="256"/>
        <v>107.20053696943603</v>
      </c>
      <c r="N385" s="112">
        <f t="shared" si="256"/>
        <v>110.47289833010882</v>
      </c>
      <c r="O385" s="112">
        <f t="shared" si="256"/>
        <v>111.93432443455178</v>
      </c>
      <c r="P385" s="112">
        <f t="shared" si="256"/>
        <v>115.8303264509566</v>
      </c>
      <c r="Q385" s="112">
        <f t="shared" si="256"/>
        <v>120.31373958250929</v>
      </c>
      <c r="R385" s="112">
        <f t="shared" si="256"/>
        <v>128.71746904010996</v>
      </c>
      <c r="S385" s="112">
        <f t="shared" si="256"/>
        <v>134.85831480182335</v>
      </c>
      <c r="T385" s="111"/>
      <c r="U385" s="162"/>
      <c r="V385" s="111"/>
      <c r="W385" s="111"/>
    </row>
    <row r="386" spans="8:23" x14ac:dyDescent="0.25">
      <c r="I386" t="s">
        <v>252</v>
      </c>
      <c r="J386" s="14">
        <f>J385*J125</f>
        <v>100.03285252313691</v>
      </c>
      <c r="K386" s="14">
        <f t="shared" ref="K386:K396" si="257">K385*K125</f>
        <v>102.32742048164739</v>
      </c>
      <c r="L386" s="14">
        <f t="shared" ref="L386:L396" si="258">L385*L125</f>
        <v>104.98855216837498</v>
      </c>
      <c r="M386" s="14">
        <f t="shared" ref="M386:M396" si="259">M385*M125</f>
        <v>107.69902584169517</v>
      </c>
      <c r="N386" s="14">
        <f t="shared" ref="N386:N396" si="260">N385*N125</f>
        <v>110.62291967802253</v>
      </c>
      <c r="O386" s="14">
        <f t="shared" ref="O386:O396" si="261">O385*O125</f>
        <v>111.76982383882741</v>
      </c>
      <c r="P386" s="14">
        <f t="shared" ref="P386:P396" si="262">P385*P125</f>
        <v>116.26735063686016</v>
      </c>
      <c r="Q386" s="14">
        <f t="shared" ref="Q386:Q396" si="263">Q385*Q125</f>
        <v>120.81929529149477</v>
      </c>
      <c r="R386" s="14">
        <f t="shared" ref="R386:R396" si="264">R385*R125</f>
        <v>128.78737260649811</v>
      </c>
      <c r="S386" s="14">
        <f t="shared" ref="S386:S396" si="265">S385*S125</f>
        <v>135.31429191472881</v>
      </c>
      <c r="U386" s="162"/>
    </row>
    <row r="387" spans="8:23" x14ac:dyDescent="0.25">
      <c r="I387" t="s">
        <v>253</v>
      </c>
      <c r="J387" s="14">
        <f t="shared" ref="J387:J396" si="266">J386*J126</f>
        <v>100.03537724830251</v>
      </c>
      <c r="K387" s="14">
        <f t="shared" si="257"/>
        <v>102.63799546619259</v>
      </c>
      <c r="L387" s="14">
        <f t="shared" si="258"/>
        <v>105.27285517927935</v>
      </c>
      <c r="M387" s="14">
        <f t="shared" si="259"/>
        <v>108.04717943876751</v>
      </c>
      <c r="N387" s="14">
        <f t="shared" si="260"/>
        <v>110.69970635903601</v>
      </c>
      <c r="O387" s="14">
        <f t="shared" si="261"/>
        <v>111.76506650288596</v>
      </c>
      <c r="P387" s="14">
        <f t="shared" si="262"/>
        <v>116.13990062296256</v>
      </c>
      <c r="Q387" s="14">
        <f t="shared" si="263"/>
        <v>121.44793441903539</v>
      </c>
      <c r="R387" s="14">
        <f t="shared" si="264"/>
        <v>129.42967658089091</v>
      </c>
      <c r="S387" s="14">
        <f>S386*S126</f>
        <v>135.6805379933983</v>
      </c>
      <c r="T387" s="82">
        <f>S387/R387-1</f>
        <v>4.829542634760986E-2</v>
      </c>
      <c r="U387" s="162"/>
    </row>
    <row r="388" spans="8:23" x14ac:dyDescent="0.25">
      <c r="I388" t="s">
        <v>254</v>
      </c>
      <c r="J388" s="14">
        <f t="shared" si="266"/>
        <v>100.18196389654763</v>
      </c>
      <c r="K388" s="14">
        <f t="shared" si="257"/>
        <v>102.77613286080553</v>
      </c>
      <c r="L388" s="14">
        <f t="shared" si="258"/>
        <v>105.53870509406354</v>
      </c>
      <c r="M388" s="14">
        <f t="shared" si="259"/>
        <v>108.15941363188389</v>
      </c>
      <c r="N388" s="14">
        <f t="shared" si="260"/>
        <v>111.14230506145866</v>
      </c>
      <c r="O388" s="14">
        <f t="shared" si="261"/>
        <v>112.12635349756297</v>
      </c>
      <c r="P388" s="14">
        <f t="shared" si="262"/>
        <v>116.73683659780598</v>
      </c>
      <c r="Q388" s="14">
        <f t="shared" si="263"/>
        <v>122.60748279361778</v>
      </c>
      <c r="R388" s="14">
        <f t="shared" si="264"/>
        <v>130.24391106764921</v>
      </c>
      <c r="S388" s="14">
        <f t="shared" si="265"/>
        <v>136.04777536565726</v>
      </c>
      <c r="T388" s="48"/>
      <c r="U388" s="162"/>
    </row>
    <row r="389" spans="8:23" x14ac:dyDescent="0.25">
      <c r="I389" t="s">
        <v>255</v>
      </c>
      <c r="J389" s="14">
        <f t="shared" si="266"/>
        <v>100.23113015804222</v>
      </c>
      <c r="K389" s="14">
        <f t="shared" si="257"/>
        <v>102.89458649419207</v>
      </c>
      <c r="L389" s="14">
        <f t="shared" si="258"/>
        <v>105.67875597465603</v>
      </c>
      <c r="M389" s="14">
        <f t="shared" si="259"/>
        <v>108.23642372431152</v>
      </c>
      <c r="N389" s="14">
        <f t="shared" si="260"/>
        <v>111.44288773173545</v>
      </c>
      <c r="O389" s="14">
        <f t="shared" si="261"/>
        <v>112.8394091437922</v>
      </c>
      <c r="P389" s="14">
        <f t="shared" si="262"/>
        <v>117.17576359819543</v>
      </c>
      <c r="Q389" s="14">
        <f t="shared" si="263"/>
        <v>123.02987670394106</v>
      </c>
      <c r="R389" s="14">
        <f t="shared" si="264"/>
        <v>130.82456316724725</v>
      </c>
      <c r="S389" s="14">
        <f t="shared" si="265"/>
        <v>136.41600671457329</v>
      </c>
      <c r="U389" s="162"/>
    </row>
    <row r="390" spans="8:23" x14ac:dyDescent="0.25">
      <c r="I390" t="s">
        <v>256</v>
      </c>
      <c r="J390" s="14">
        <f t="shared" si="266"/>
        <v>100.16358377177094</v>
      </c>
      <c r="K390" s="14">
        <f t="shared" si="257"/>
        <v>103.14171133376446</v>
      </c>
      <c r="L390" s="14">
        <f t="shared" si="258"/>
        <v>105.79410990154886</v>
      </c>
      <c r="M390" s="14">
        <f t="shared" si="259"/>
        <v>108.87986885807248</v>
      </c>
      <c r="N390" s="14">
        <f t="shared" si="260"/>
        <v>111.64314108922072</v>
      </c>
      <c r="O390" s="14">
        <f t="shared" si="261"/>
        <v>112.97226970236089</v>
      </c>
      <c r="P390" s="14">
        <f t="shared" si="262"/>
        <v>117.62567627571026</v>
      </c>
      <c r="Q390" s="14">
        <f t="shared" si="263"/>
        <v>123.8519137153918</v>
      </c>
      <c r="R390" s="14">
        <f t="shared" si="264"/>
        <v>131.37157816759594</v>
      </c>
      <c r="S390" s="14">
        <f t="shared" si="265"/>
        <v>136.78523473047605</v>
      </c>
      <c r="U390" s="162"/>
    </row>
    <row r="391" spans="8:23" x14ac:dyDescent="0.25">
      <c r="I391" t="s">
        <v>257</v>
      </c>
      <c r="J391" s="14">
        <f t="shared" si="266"/>
        <v>100.14599051540728</v>
      </c>
      <c r="K391" s="14">
        <f t="shared" si="257"/>
        <v>103.30405013348205</v>
      </c>
      <c r="L391" s="14">
        <f t="shared" si="258"/>
        <v>105.83708540614266</v>
      </c>
      <c r="M391" s="14">
        <f t="shared" si="259"/>
        <v>109.2003329417894</v>
      </c>
      <c r="N391" s="14">
        <f t="shared" si="260"/>
        <v>111.95530217505909</v>
      </c>
      <c r="O391" s="14">
        <f t="shared" si="261"/>
        <v>113.14820763678547</v>
      </c>
      <c r="P391" s="14">
        <f t="shared" si="262"/>
        <v>118.06680290624131</v>
      </c>
      <c r="Q391" s="14">
        <f t="shared" si="263"/>
        <v>124.29239376960102</v>
      </c>
      <c r="R391" s="14">
        <f t="shared" si="264"/>
        <v>130.98897686725434</v>
      </c>
      <c r="S391" s="14">
        <f t="shared" si="265"/>
        <v>137.15546211097691</v>
      </c>
      <c r="U391" s="162"/>
    </row>
    <row r="392" spans="8:23" x14ac:dyDescent="0.25">
      <c r="I392" t="s">
        <v>258</v>
      </c>
      <c r="J392" s="14">
        <f t="shared" si="266"/>
        <v>100.27928807565866</v>
      </c>
      <c r="K392" s="14">
        <f t="shared" si="257"/>
        <v>103.14225705441312</v>
      </c>
      <c r="L392" s="14">
        <f t="shared" si="258"/>
        <v>105.5992417925126</v>
      </c>
      <c r="M392" s="14">
        <f t="shared" si="259"/>
        <v>109.06039416265533</v>
      </c>
      <c r="N392" s="14">
        <f t="shared" si="260"/>
        <v>111.81319165260086</v>
      </c>
      <c r="O392" s="14">
        <f t="shared" si="261"/>
        <v>113.05295170031364</v>
      </c>
      <c r="P392" s="14">
        <f t="shared" si="262"/>
        <v>118.38138735459663</v>
      </c>
      <c r="Q392" s="14">
        <f t="shared" si="263"/>
        <v>124.78057912883841</v>
      </c>
      <c r="R392" s="14">
        <f t="shared" si="264"/>
        <v>130.23449872027447</v>
      </c>
      <c r="S392" s="14">
        <f t="shared" si="265"/>
        <v>137.52669156098875</v>
      </c>
      <c r="U392" s="162"/>
    </row>
    <row r="393" spans="8:23" x14ac:dyDescent="0.25">
      <c r="I393" t="s">
        <v>259</v>
      </c>
      <c r="J393" s="14">
        <f t="shared" si="266"/>
        <v>100.58778213717468</v>
      </c>
      <c r="K393" s="14">
        <f t="shared" si="257"/>
        <v>103.32275832828201</v>
      </c>
      <c r="L393" s="14">
        <f t="shared" si="258"/>
        <v>105.84399174625473</v>
      </c>
      <c r="M393" s="14">
        <f t="shared" si="259"/>
        <v>109.09888688408091</v>
      </c>
      <c r="N393" s="14">
        <f t="shared" si="260"/>
        <v>111.63475255120034</v>
      </c>
      <c r="O393" s="14">
        <f t="shared" si="261"/>
        <v>113.4025345003606</v>
      </c>
      <c r="P393" s="14">
        <f t="shared" si="262"/>
        <v>119.06069860267259</v>
      </c>
      <c r="Q393" s="14">
        <f t="shared" si="263"/>
        <v>125.48696940351527</v>
      </c>
      <c r="R393" s="14">
        <f t="shared" si="264"/>
        <v>129.69799794166991</v>
      </c>
      <c r="S393" s="14">
        <f t="shared" si="265"/>
        <v>137.89892579274559</v>
      </c>
      <c r="U393" s="162"/>
    </row>
    <row r="394" spans="8:23" x14ac:dyDescent="0.25">
      <c r="I394" t="s">
        <v>260</v>
      </c>
      <c r="J394" s="14">
        <f t="shared" si="266"/>
        <v>101.04868433359736</v>
      </c>
      <c r="K394" s="14">
        <f t="shared" si="257"/>
        <v>103.92309111720508</v>
      </c>
      <c r="L394" s="14">
        <f t="shared" si="258"/>
        <v>105.86684959684315</v>
      </c>
      <c r="M394" s="14">
        <f t="shared" si="259"/>
        <v>109.25888472450266</v>
      </c>
      <c r="N394" s="14">
        <f t="shared" si="260"/>
        <v>111.92713401970339</v>
      </c>
      <c r="O394" s="14">
        <f t="shared" si="261"/>
        <v>113.78918397328805</v>
      </c>
      <c r="P394" s="14">
        <f t="shared" si="262"/>
        <v>119.06469431412148</v>
      </c>
      <c r="Q394" s="14">
        <f t="shared" si="263"/>
        <v>126.19490279839347</v>
      </c>
      <c r="R394" s="14">
        <f t="shared" si="264"/>
        <v>133.76676518097059</v>
      </c>
      <c r="S394" s="14">
        <f t="shared" si="265"/>
        <v>138.27216752582248</v>
      </c>
      <c r="U394" s="162"/>
    </row>
    <row r="395" spans="8:23" x14ac:dyDescent="0.25">
      <c r="I395" t="s">
        <v>261</v>
      </c>
      <c r="J395" s="14">
        <f t="shared" si="266"/>
        <v>101.3182059636613</v>
      </c>
      <c r="K395" s="14">
        <f t="shared" si="257"/>
        <v>104.32047364065994</v>
      </c>
      <c r="L395" s="14">
        <f t="shared" si="258"/>
        <v>106.5538477866118</v>
      </c>
      <c r="M395" s="14">
        <f t="shared" si="259"/>
        <v>109.80785672439904</v>
      </c>
      <c r="N395" s="14">
        <f t="shared" si="260"/>
        <v>112.21498632312338</v>
      </c>
      <c r="O395" s="14">
        <f t="shared" si="261"/>
        <v>113.5618363156552</v>
      </c>
      <c r="P395" s="14">
        <f t="shared" si="262"/>
        <v>120.01166319475418</v>
      </c>
      <c r="Q395" s="14">
        <f t="shared" si="263"/>
        <v>126.90019758075282</v>
      </c>
      <c r="R395" s="14">
        <f t="shared" si="264"/>
        <v>134.74790186188019</v>
      </c>
      <c r="S395" s="14">
        <f t="shared" si="265"/>
        <v>138.64641948715538</v>
      </c>
      <c r="U395" s="162"/>
    </row>
    <row r="396" spans="8:23" x14ac:dyDescent="0.25">
      <c r="H396" s="38"/>
      <c r="I396" s="38" t="s">
        <v>262</v>
      </c>
      <c r="J396" s="123">
        <f t="shared" si="266"/>
        <v>101.24724789086393</v>
      </c>
      <c r="K396" s="123">
        <f t="shared" si="257"/>
        <v>104.30058485897817</v>
      </c>
      <c r="L396" s="123">
        <f t="shared" si="258"/>
        <v>106.76112190261068</v>
      </c>
      <c r="M396" s="123">
        <f t="shared" si="259"/>
        <v>110.20721864521879</v>
      </c>
      <c r="N396" s="123">
        <f t="shared" si="260"/>
        <v>112.14855947323701</v>
      </c>
      <c r="O396" s="123">
        <f t="shared" si="261"/>
        <v>114.37821998389994</v>
      </c>
      <c r="P396" s="123">
        <f t="shared" si="262"/>
        <v>120.6686417820255</v>
      </c>
      <c r="Q396" s="123">
        <f t="shared" si="263"/>
        <v>127.43296225635915</v>
      </c>
      <c r="R396" s="123">
        <f t="shared" si="264"/>
        <v>134.77872966938477</v>
      </c>
      <c r="S396" s="123">
        <f t="shared" si="265"/>
        <v>139.02168441106107</v>
      </c>
      <c r="T396" s="38"/>
      <c r="U396" s="166"/>
      <c r="V396" s="38"/>
      <c r="W396" s="38"/>
    </row>
    <row r="397" spans="8:23" x14ac:dyDescent="0.25">
      <c r="J397" s="14"/>
      <c r="K397" s="14"/>
      <c r="L397" s="14"/>
      <c r="M397" s="14"/>
      <c r="N397" s="14"/>
      <c r="O397" s="14"/>
      <c r="P397" s="14"/>
      <c r="Q397" s="14"/>
      <c r="R397" s="14"/>
      <c r="S397" s="14"/>
    </row>
    <row r="398" spans="8:23" ht="60.75" thickBot="1" x14ac:dyDescent="0.3">
      <c r="H398" s="74" t="s">
        <v>295</v>
      </c>
      <c r="I398" s="74"/>
      <c r="J398" s="74">
        <v>2015</v>
      </c>
      <c r="K398" s="74">
        <v>2016</v>
      </c>
      <c r="L398" s="74">
        <v>2017</v>
      </c>
      <c r="M398" s="74">
        <v>2018</v>
      </c>
      <c r="N398" s="74">
        <v>2019</v>
      </c>
      <c r="O398" s="74">
        <v>2020</v>
      </c>
      <c r="P398" s="74">
        <v>2021</v>
      </c>
      <c r="Q398" s="74">
        <v>2022</v>
      </c>
      <c r="R398" s="74">
        <v>2023</v>
      </c>
      <c r="S398" s="74">
        <v>2024</v>
      </c>
      <c r="T398" s="74">
        <v>2025</v>
      </c>
      <c r="U398" s="74">
        <v>2026</v>
      </c>
      <c r="V398" s="74">
        <v>2027</v>
      </c>
      <c r="W398" s="74">
        <v>2028</v>
      </c>
    </row>
    <row r="399" spans="8:23" x14ac:dyDescent="0.25">
      <c r="H399" s="4" t="s">
        <v>296</v>
      </c>
      <c r="I399" s="135" t="s">
        <v>297</v>
      </c>
      <c r="J399" s="65">
        <f t="shared" ref="J399:S399" si="267">(J100*$F$14)+(J112*$F$15)+(J124*$F$16)</f>
        <v>1.0000000000000002</v>
      </c>
      <c r="K399" s="65">
        <f t="shared" si="267"/>
        <v>1.0050655900181977</v>
      </c>
      <c r="L399" s="65">
        <f t="shared" si="267"/>
        <v>1.0065694571810162</v>
      </c>
      <c r="M399" s="65">
        <f t="shared" si="267"/>
        <v>1.0069522234602442</v>
      </c>
      <c r="N399" s="65">
        <f t="shared" si="267"/>
        <v>1.0008720167799194</v>
      </c>
      <c r="O399" s="65">
        <f t="shared" si="267"/>
        <v>1.0023031588017659</v>
      </c>
      <c r="P399" s="65">
        <f t="shared" si="267"/>
        <v>1.0093459245719079</v>
      </c>
      <c r="Q399" s="65">
        <f t="shared" si="267"/>
        <v>1.0023096067259802</v>
      </c>
      <c r="R399" s="65">
        <f t="shared" si="267"/>
        <v>1.0119619778046145</v>
      </c>
      <c r="S399" s="65">
        <f t="shared" si="267"/>
        <v>0.99846319154920216</v>
      </c>
    </row>
    <row r="400" spans="8:23" x14ac:dyDescent="0.25">
      <c r="I400" t="s">
        <v>252</v>
      </c>
      <c r="J400" s="65">
        <f>(J101*$F$14)+(J113*$F$15)+(J125*$F$16)</f>
        <v>0.99934617338172127</v>
      </c>
      <c r="K400" s="65">
        <f t="shared" ref="K400:S400" si="268">(K101*$F$14)+(K113*$F$15)+(K125*$F$16)</f>
        <v>0.99967559592281274</v>
      </c>
      <c r="L400" s="65">
        <f t="shared" si="268"/>
        <v>1.0028939885303512</v>
      </c>
      <c r="M400" s="65">
        <f t="shared" si="268"/>
        <v>1.0038992105999507</v>
      </c>
      <c r="N400" s="65">
        <f t="shared" si="268"/>
        <v>1.0034921696615042</v>
      </c>
      <c r="O400" s="65">
        <f t="shared" si="268"/>
        <v>0.99949817264614049</v>
      </c>
      <c r="P400" s="65">
        <f t="shared" si="268"/>
        <v>1.0039003618676829</v>
      </c>
      <c r="Q400" s="65">
        <f t="shared" si="268"/>
        <v>1.0086251071056653</v>
      </c>
      <c r="R400" s="65">
        <f t="shared" si="268"/>
        <v>1.0015534308935237</v>
      </c>
      <c r="S400" s="65">
        <f t="shared" si="268"/>
        <v>1.0083981591496616</v>
      </c>
    </row>
    <row r="401" spans="8:23" x14ac:dyDescent="0.25">
      <c r="I401" t="s">
        <v>253</v>
      </c>
      <c r="J401" s="65">
        <f t="shared" ref="J401:S401" si="269">(J102*$F$14)+(J114*$F$15)+(J126*$F$16)</f>
        <v>1.0024427620825644</v>
      </c>
      <c r="K401" s="65">
        <f t="shared" si="269"/>
        <v>1.006133259269427</v>
      </c>
      <c r="L401" s="65">
        <f t="shared" si="269"/>
        <v>1.0016390151098542</v>
      </c>
      <c r="M401" s="65">
        <f t="shared" si="269"/>
        <v>1.0010133125467364</v>
      </c>
      <c r="N401" s="65">
        <f t="shared" si="269"/>
        <v>1.0024201839937354</v>
      </c>
      <c r="O401" s="65">
        <f t="shared" si="269"/>
        <v>0.99994564840437528</v>
      </c>
      <c r="P401" s="65">
        <f t="shared" si="269"/>
        <v>1.0008110250177495</v>
      </c>
      <c r="Q401" s="65">
        <f t="shared" si="269"/>
        <v>1.0148544700130744</v>
      </c>
      <c r="R401" s="65">
        <f>(R102*$F$14)+(R114*$F$15)+(R126*$F$16)</f>
        <v>1.0067042473246783</v>
      </c>
      <c r="S401" s="65">
        <f t="shared" si="269"/>
        <v>1.0027141282697152</v>
      </c>
    </row>
    <row r="402" spans="8:23" x14ac:dyDescent="0.25">
      <c r="I402" t="s">
        <v>254</v>
      </c>
      <c r="J402" s="65">
        <f t="shared" ref="J402:S402" si="270">(J103*$F$14)+(J115*$F$15)+(J127*$F$16)</f>
        <v>1.0028292845635534</v>
      </c>
      <c r="K402" s="65">
        <f t="shared" si="270"/>
        <v>1.0002485041413793</v>
      </c>
      <c r="L402" s="65">
        <f t="shared" si="270"/>
        <v>1.0003888326434003</v>
      </c>
      <c r="M402" s="65">
        <f t="shared" si="270"/>
        <v>1.0027420050517257</v>
      </c>
      <c r="N402" s="65">
        <f t="shared" si="270"/>
        <v>1.0047682872878809</v>
      </c>
      <c r="O402" s="65">
        <f t="shared" si="270"/>
        <v>0.99999662291429126</v>
      </c>
      <c r="P402" s="65">
        <f t="shared" si="270"/>
        <v>1.0062891412702313</v>
      </c>
      <c r="Q402" s="65">
        <f t="shared" si="270"/>
        <v>1.0038467179578547</v>
      </c>
      <c r="R402" s="65">
        <f t="shared" si="270"/>
        <v>1.0040135909183814</v>
      </c>
      <c r="S402" s="65">
        <f t="shared" si="270"/>
        <v>1.0027141282697152</v>
      </c>
    </row>
    <row r="403" spans="8:23" x14ac:dyDescent="0.25">
      <c r="I403" t="s">
        <v>255</v>
      </c>
      <c r="J403" s="65">
        <f t="shared" ref="J403:S403" si="271">(J104*$F$14)+(J116*$F$15)+(J128*$F$16)</f>
        <v>0.99915100800474366</v>
      </c>
      <c r="K403" s="65">
        <f t="shared" si="271"/>
        <v>1.0005566706608897</v>
      </c>
      <c r="L403" s="65">
        <f t="shared" si="271"/>
        <v>1.0020366724046172</v>
      </c>
      <c r="M403" s="65">
        <f t="shared" si="271"/>
        <v>1.0047448169757753</v>
      </c>
      <c r="N403" s="65">
        <f t="shared" si="271"/>
        <v>1.004350115968996</v>
      </c>
      <c r="O403" s="65">
        <f t="shared" si="271"/>
        <v>1.0056109881214652</v>
      </c>
      <c r="P403" s="65">
        <f t="shared" si="271"/>
        <v>1.0035424721608215</v>
      </c>
      <c r="Q403" s="65">
        <f t="shared" si="271"/>
        <v>1.0078850995782633</v>
      </c>
      <c r="R403" s="65">
        <f t="shared" si="271"/>
        <v>1.002733192348797</v>
      </c>
      <c r="S403" s="65">
        <f t="shared" si="271"/>
        <v>1.0027141282697152</v>
      </c>
    </row>
    <row r="404" spans="8:23" x14ac:dyDescent="0.25">
      <c r="I404" t="s">
        <v>256</v>
      </c>
      <c r="J404" s="65">
        <f t="shared" ref="J404:S404" si="272">(J105*$F$14)+(J117*$F$15)+(J129*$F$16)</f>
        <v>1.0039271057368377</v>
      </c>
      <c r="K404" s="65">
        <f t="shared" si="272"/>
        <v>1.0046533652892573</v>
      </c>
      <c r="L404" s="65">
        <f t="shared" si="272"/>
        <v>1.003148067171143</v>
      </c>
      <c r="M404" s="65">
        <f t="shared" si="272"/>
        <v>1.0024390038044482</v>
      </c>
      <c r="N404" s="65">
        <f t="shared" si="272"/>
        <v>1.0030267483289879</v>
      </c>
      <c r="O404" s="65">
        <f t="shared" si="272"/>
        <v>1.0048187314128056</v>
      </c>
      <c r="P404" s="65">
        <f t="shared" si="272"/>
        <v>1.0048516492598838</v>
      </c>
      <c r="Q404" s="65">
        <f t="shared" si="272"/>
        <v>1.0143720164430903</v>
      </c>
      <c r="R404" s="65">
        <f t="shared" si="272"/>
        <v>1.0046276811484913</v>
      </c>
      <c r="S404" s="65">
        <f t="shared" si="272"/>
        <v>1.0027141282697152</v>
      </c>
    </row>
    <row r="405" spans="8:23" x14ac:dyDescent="0.25">
      <c r="I405" t="s">
        <v>257</v>
      </c>
      <c r="J405" s="65">
        <f t="shared" ref="J405:S405" si="273">(J106*$F$14)+(J118*$F$15)+(J130*$F$16)</f>
        <v>1.0012652028993727</v>
      </c>
      <c r="K405" s="65">
        <f t="shared" si="273"/>
        <v>1.0014257876081396</v>
      </c>
      <c r="L405" s="65">
        <f t="shared" si="273"/>
        <v>0.99970072711898861</v>
      </c>
      <c r="M405" s="65">
        <f t="shared" si="273"/>
        <v>1.0020998591936243</v>
      </c>
      <c r="N405" s="65">
        <f t="shared" si="273"/>
        <v>1.0026186573062004</v>
      </c>
      <c r="O405" s="65">
        <f t="shared" si="273"/>
        <v>1.0039378334718698</v>
      </c>
      <c r="P405" s="65">
        <f t="shared" si="273"/>
        <v>1.0050196083870351</v>
      </c>
      <c r="Q405" s="65">
        <f t="shared" si="273"/>
        <v>1.0023706085345296</v>
      </c>
      <c r="R405" s="65">
        <f t="shared" si="273"/>
        <v>0.99981787377974085</v>
      </c>
      <c r="S405" s="65">
        <f t="shared" si="273"/>
        <v>1.0027141282697152</v>
      </c>
    </row>
    <row r="406" spans="8:23" x14ac:dyDescent="0.25">
      <c r="I406" t="s">
        <v>258</v>
      </c>
      <c r="J406" s="65">
        <f t="shared" ref="J406:S406" si="274">(J107*$F$14)+(J119*$F$15)+(J131*$F$16)</f>
        <v>0.9978419412240942</v>
      </c>
      <c r="K406" s="65">
        <f t="shared" si="274"/>
        <v>0.99727802241421326</v>
      </c>
      <c r="L406" s="65">
        <f t="shared" si="274"/>
        <v>0.99884412013551416</v>
      </c>
      <c r="M406" s="65">
        <f t="shared" si="274"/>
        <v>0.99894210976033559</v>
      </c>
      <c r="N406" s="65">
        <f t="shared" si="274"/>
        <v>0.99741948220437715</v>
      </c>
      <c r="O406" s="65">
        <f t="shared" si="274"/>
        <v>0.99675397387058939</v>
      </c>
      <c r="P406" s="65">
        <f t="shared" si="274"/>
        <v>0.99989071659654916</v>
      </c>
      <c r="Q406" s="65">
        <f t="shared" si="274"/>
        <v>0.9927989564128672</v>
      </c>
      <c r="R406" s="65">
        <f t="shared" si="274"/>
        <v>1.0002258900063379</v>
      </c>
      <c r="S406" s="65">
        <f t="shared" si="274"/>
        <v>1.0027141282697152</v>
      </c>
    </row>
    <row r="407" spans="8:23" x14ac:dyDescent="0.25">
      <c r="I407" t="s">
        <v>259</v>
      </c>
      <c r="J407" s="65">
        <f t="shared" ref="J407:S407" si="275">(J108*$F$14)+(J120*$F$15)+(J132*$F$16)</f>
        <v>1.0013074369721602</v>
      </c>
      <c r="K407" s="65">
        <f t="shared" si="275"/>
        <v>1.0009648089991952</v>
      </c>
      <c r="L407" s="65">
        <f t="shared" si="275"/>
        <v>1.001800529223241</v>
      </c>
      <c r="M407" s="65">
        <f t="shared" si="275"/>
        <v>1.0005856374744857</v>
      </c>
      <c r="N407" s="65">
        <f t="shared" si="275"/>
        <v>0.99925888984704858</v>
      </c>
      <c r="O407" s="65">
        <f t="shared" si="275"/>
        <v>0.99827151117356838</v>
      </c>
      <c r="P407" s="65">
        <f t="shared" si="275"/>
        <v>1.0018342324758338</v>
      </c>
      <c r="Q407" s="65">
        <f t="shared" si="275"/>
        <v>1.0039510764129014</v>
      </c>
      <c r="R407" s="65">
        <f t="shared" si="275"/>
        <v>1.0005279944796031</v>
      </c>
      <c r="S407" s="65">
        <f t="shared" si="275"/>
        <v>1.0027141282697152</v>
      </c>
    </row>
    <row r="408" spans="8:23" x14ac:dyDescent="0.25">
      <c r="I408" t="s">
        <v>260</v>
      </c>
      <c r="J408" s="65">
        <f t="shared" ref="J408:S408" si="276">(J109*$F$14)+(J121*$F$15)+(J133*$F$16)</f>
        <v>1.0020640192275123</v>
      </c>
      <c r="K408" s="65">
        <f t="shared" si="276"/>
        <v>1.0032619456893144</v>
      </c>
      <c r="L408" s="65">
        <f t="shared" si="276"/>
        <v>0.99793562295095595</v>
      </c>
      <c r="M408" s="65">
        <f t="shared" si="276"/>
        <v>1.002570494831468</v>
      </c>
      <c r="N408" s="65">
        <f t="shared" si="276"/>
        <v>1.0014505237552813</v>
      </c>
      <c r="O408" s="65">
        <f t="shared" si="276"/>
        <v>1.0024677761679659</v>
      </c>
      <c r="P408" s="65">
        <f t="shared" si="276"/>
        <v>1.0038443130620724</v>
      </c>
      <c r="Q408" s="65">
        <f t="shared" si="276"/>
        <v>1.0090733333575506</v>
      </c>
      <c r="R408" s="65">
        <f t="shared" si="276"/>
        <v>1.0273095591002928</v>
      </c>
      <c r="S408" s="65">
        <f t="shared" si="276"/>
        <v>1.0027141282697152</v>
      </c>
    </row>
    <row r="409" spans="8:23" x14ac:dyDescent="0.25">
      <c r="I409" t="s">
        <v>261</v>
      </c>
      <c r="J409" s="65">
        <f t="shared" ref="J409:S409" si="277">(J110*$F$14)+(J122*$F$15)+(J134*$F$16)</f>
        <v>1.0016544928567619</v>
      </c>
      <c r="K409" s="65">
        <f t="shared" si="277"/>
        <v>1.0041347499224473</v>
      </c>
      <c r="L409" s="65">
        <f t="shared" si="277"/>
        <v>1.0082875055657998</v>
      </c>
      <c r="M409" s="65">
        <f t="shared" si="277"/>
        <v>1.0047095663228138</v>
      </c>
      <c r="N409" s="65">
        <f t="shared" si="277"/>
        <v>1.00318646501471</v>
      </c>
      <c r="O409" s="65">
        <f t="shared" si="277"/>
        <v>0.99719271299508327</v>
      </c>
      <c r="P409" s="65">
        <f t="shared" si="277"/>
        <v>1.0065971099438331</v>
      </c>
      <c r="Q409" s="65">
        <f t="shared" si="277"/>
        <v>1.0027920356756841</v>
      </c>
      <c r="R409" s="65">
        <f t="shared" si="277"/>
        <v>1.0015129901475313</v>
      </c>
      <c r="S409" s="65">
        <f t="shared" si="277"/>
        <v>1.0027141282697152</v>
      </c>
    </row>
    <row r="410" spans="8:23" x14ac:dyDescent="0.25">
      <c r="I410" t="s">
        <v>262</v>
      </c>
      <c r="J410" s="65">
        <f t="shared" ref="J410:S410" si="278">(J111*$F$14)+(J123*$F$15)+(J135*$F$16)</f>
        <v>0.99886631976802764</v>
      </c>
      <c r="K410" s="65">
        <f t="shared" si="278"/>
        <v>1.0021341436701157</v>
      </c>
      <c r="L410" s="65">
        <f t="shared" si="278"/>
        <v>0.99903444431436794</v>
      </c>
      <c r="M410" s="65">
        <f t="shared" si="278"/>
        <v>0.99912154436543621</v>
      </c>
      <c r="N410" s="65">
        <f t="shared" si="278"/>
        <v>0.99888019438271636</v>
      </c>
      <c r="O410" s="65">
        <f t="shared" si="278"/>
        <v>1.0078673163911054</v>
      </c>
      <c r="P410" s="65">
        <f t="shared" si="278"/>
        <v>1.0038630159942348</v>
      </c>
      <c r="Q410" s="65">
        <f t="shared" si="278"/>
        <v>0.99974772129448797</v>
      </c>
      <c r="R410" s="65">
        <f t="shared" si="278"/>
        <v>0.99815952238942873</v>
      </c>
      <c r="S410" s="65">
        <f t="shared" si="278"/>
        <v>1.0027141282697152</v>
      </c>
    </row>
    <row r="411" spans="8:23" x14ac:dyDescent="0.25">
      <c r="H411" s="117" t="s">
        <v>295</v>
      </c>
      <c r="I411" s="112" t="s">
        <v>297</v>
      </c>
      <c r="J411" s="112">
        <v>100</v>
      </c>
      <c r="K411" s="112">
        <f t="shared" ref="K411:S411" si="279">J422*K399</f>
        <v>101.58494792001619</v>
      </c>
      <c r="L411" s="112">
        <f t="shared" si="279"/>
        <v>104.36132293586584</v>
      </c>
      <c r="M411" s="112">
        <f t="shared" si="279"/>
        <v>106.74524758583605</v>
      </c>
      <c r="N411" s="112">
        <f t="shared" si="279"/>
        <v>109.30483375568478</v>
      </c>
      <c r="O411" s="112">
        <f t="shared" si="279"/>
        <v>111.86186082498131</v>
      </c>
      <c r="P411" s="112">
        <f t="shared" si="279"/>
        <v>114.76067447820306</v>
      </c>
      <c r="Q411" s="112">
        <f t="shared" si="279"/>
        <v>119.7616043832558</v>
      </c>
      <c r="R411" s="112">
        <f t="shared" si="279"/>
        <v>128.68183514203099</v>
      </c>
      <c r="S411" s="112">
        <f t="shared" si="279"/>
        <v>134.63610993210096</v>
      </c>
      <c r="T411" s="102"/>
      <c r="U411" s="111"/>
      <c r="V411" s="111"/>
      <c r="W411" s="111"/>
    </row>
    <row r="412" spans="8:23" x14ac:dyDescent="0.25">
      <c r="I412" t="s">
        <v>252</v>
      </c>
      <c r="J412" s="14">
        <f t="shared" ref="J412:J422" si="280">J411*J400</f>
        <v>99.934617338172131</v>
      </c>
      <c r="K412" s="14">
        <f t="shared" ref="K412:K422" si="281">K411*K400</f>
        <v>101.55199334873008</v>
      </c>
      <c r="L412" s="14">
        <f t="shared" ref="L412:L422" si="282">L411*L400</f>
        <v>104.66334340745452</v>
      </c>
      <c r="M412" s="14">
        <f t="shared" ref="M412:M422" si="283">M411*M400</f>
        <v>107.16146978671711</v>
      </c>
      <c r="N412" s="14">
        <f t="shared" ref="N412:N422" si="284">N411*N400</f>
        <v>109.68654477998214</v>
      </c>
      <c r="O412" s="14">
        <f t="shared" ref="O412:O422" si="285">O411*O400</f>
        <v>111.80572548336571</v>
      </c>
      <c r="P412" s="14">
        <f t="shared" ref="P412:P422" si="286">P411*P400</f>
        <v>115.20828263684741</v>
      </c>
      <c r="Q412" s="14">
        <f t="shared" ref="Q412:Q422" si="287">Q411*Q400</f>
        <v>120.7945610482077</v>
      </c>
      <c r="R412" s="14">
        <f t="shared" ref="R412:R422" si="288">R411*R400</f>
        <v>128.88173348017594</v>
      </c>
      <c r="S412" s="14">
        <f t="shared" ref="S412:S422" si="289">S411*S400</f>
        <v>135.76680541060207</v>
      </c>
    </row>
    <row r="413" spans="8:23" x14ac:dyDescent="0.25">
      <c r="I413" t="s">
        <v>253</v>
      </c>
      <c r="J413" s="14">
        <f t="shared" si="280"/>
        <v>100.1787338321414</v>
      </c>
      <c r="K413" s="14">
        <f t="shared" si="281"/>
        <v>102.17483805326496</v>
      </c>
      <c r="L413" s="14">
        <f t="shared" si="282"/>
        <v>104.8348882087472</v>
      </c>
      <c r="M413" s="14">
        <f t="shared" si="283"/>
        <v>107.2700578485787</v>
      </c>
      <c r="N413" s="14">
        <f t="shared" si="284"/>
        <v>109.9520063999868</v>
      </c>
      <c r="O413" s="14">
        <f t="shared" si="285"/>
        <v>111.7996486637857</v>
      </c>
      <c r="P413" s="14">
        <f t="shared" si="286"/>
        <v>115.30171943631785</v>
      </c>
      <c r="Q413" s="14">
        <f t="shared" si="287"/>
        <v>122.58890023304077</v>
      </c>
      <c r="R413" s="14">
        <f>R412*R401</f>
        <v>129.74578849706032</v>
      </c>
      <c r="S413" s="14">
        <f t="shared" si="289"/>
        <v>136.1352939352559</v>
      </c>
      <c r="T413" s="82"/>
    </row>
    <row r="414" spans="8:23" x14ac:dyDescent="0.25">
      <c r="I414" t="s">
        <v>254</v>
      </c>
      <c r="J414" s="14">
        <f t="shared" si="280"/>
        <v>100.46216797736901</v>
      </c>
      <c r="K414" s="14">
        <f t="shared" si="281"/>
        <v>102.20022892366596</v>
      </c>
      <c r="L414" s="14">
        <f t="shared" si="282"/>
        <v>104.87565143544998</v>
      </c>
      <c r="M414" s="14">
        <f t="shared" si="283"/>
        <v>107.56419288909842</v>
      </c>
      <c r="N414" s="14">
        <f t="shared" si="284"/>
        <v>110.47628915438086</v>
      </c>
      <c r="O414" s="14">
        <f t="shared" si="285"/>
        <v>111.79927110678996</v>
      </c>
      <c r="P414" s="14">
        <f t="shared" si="286"/>
        <v>116.02686823855343</v>
      </c>
      <c r="Q414" s="14">
        <f t="shared" si="287"/>
        <v>123.06046515700088</v>
      </c>
      <c r="R414" s="14">
        <f t="shared" si="288"/>
        <v>130.26653501547034</v>
      </c>
      <c r="S414" s="14">
        <f t="shared" si="289"/>
        <v>136.50478258503156</v>
      </c>
    </row>
    <row r="415" spans="8:23" x14ac:dyDescent="0.25">
      <c r="I415" t="s">
        <v>255</v>
      </c>
      <c r="J415" s="14">
        <f t="shared" si="280"/>
        <v>100.37687640093012</v>
      </c>
      <c r="K415" s="14">
        <f t="shared" si="281"/>
        <v>102.25712079264397</v>
      </c>
      <c r="L415" s="14">
        <f t="shared" si="282"/>
        <v>105.08924878064482</v>
      </c>
      <c r="M415" s="14">
        <f t="shared" si="283"/>
        <v>108.07456529750419</v>
      </c>
      <c r="N415" s="14">
        <f t="shared" si="284"/>
        <v>110.95687382402676</v>
      </c>
      <c r="O415" s="14">
        <f t="shared" si="285"/>
        <v>112.42657548895863</v>
      </c>
      <c r="P415" s="14">
        <f t="shared" si="286"/>
        <v>116.43789018919581</v>
      </c>
      <c r="Q415" s="14">
        <f t="shared" si="287"/>
        <v>124.03080917891124</v>
      </c>
      <c r="R415" s="14">
        <f t="shared" si="288"/>
        <v>130.62257851227892</v>
      </c>
      <c r="S415" s="14">
        <f t="shared" si="289"/>
        <v>136.87527407439691</v>
      </c>
    </row>
    <row r="416" spans="8:23" x14ac:dyDescent="0.25">
      <c r="I416" t="s">
        <v>256</v>
      </c>
      <c r="J416" s="14">
        <f t="shared" si="280"/>
        <v>100.77106700809006</v>
      </c>
      <c r="K416" s="14">
        <f t="shared" si="281"/>
        <v>102.73296052911985</v>
      </c>
      <c r="L416" s="14">
        <f t="shared" si="282"/>
        <v>105.42007679477125</v>
      </c>
      <c r="M416" s="14">
        <f t="shared" si="283"/>
        <v>108.33815957342888</v>
      </c>
      <c r="N416" s="14">
        <f t="shared" si="284"/>
        <v>111.29271235646335</v>
      </c>
      <c r="O416" s="14">
        <f t="shared" si="285"/>
        <v>112.96832895990144</v>
      </c>
      <c r="P416" s="14">
        <f t="shared" si="286"/>
        <v>117.00280599295465</v>
      </c>
      <c r="Q416" s="14">
        <f t="shared" si="287"/>
        <v>125.81338200788035</v>
      </c>
      <c r="R416" s="14">
        <f t="shared" si="288"/>
        <v>131.22705815642752</v>
      </c>
      <c r="S416" s="14">
        <f t="shared" si="289"/>
        <v>137.24677112518725</v>
      </c>
    </row>
    <row r="417" spans="8:23" x14ac:dyDescent="0.25">
      <c r="I417" t="s">
        <v>257</v>
      </c>
      <c r="J417" s="14">
        <f t="shared" si="280"/>
        <v>100.89856285424158</v>
      </c>
      <c r="K417" s="14">
        <f t="shared" si="281"/>
        <v>102.87943591118976</v>
      </c>
      <c r="L417" s="14">
        <f t="shared" si="282"/>
        <v>105.38852742467243</v>
      </c>
      <c r="M417" s="14">
        <f t="shared" si="283"/>
        <v>108.56565445382948</v>
      </c>
      <c r="N417" s="14">
        <f t="shared" si="284"/>
        <v>111.58414983080246</v>
      </c>
      <c r="O417" s="14">
        <f t="shared" si="285"/>
        <v>113.41317942694094</v>
      </c>
      <c r="P417" s="14">
        <f t="shared" si="286"/>
        <v>117.59011425922353</v>
      </c>
      <c r="Q417" s="14">
        <f t="shared" si="287"/>
        <v>126.11163628502626</v>
      </c>
      <c r="R417" s="14">
        <f t="shared" si="288"/>
        <v>131.20315826832976</v>
      </c>
      <c r="S417" s="14">
        <f t="shared" si="289"/>
        <v>137.61927646662525</v>
      </c>
    </row>
    <row r="418" spans="8:23" x14ac:dyDescent="0.25">
      <c r="I418" t="s">
        <v>258</v>
      </c>
      <c r="J418" s="14">
        <f t="shared" si="280"/>
        <v>100.68081782519769</v>
      </c>
      <c r="K418" s="14">
        <f t="shared" si="281"/>
        <v>102.59940039260111</v>
      </c>
      <c r="L418" s="14">
        <f t="shared" si="282"/>
        <v>105.26671094787444</v>
      </c>
      <c r="M418" s="14">
        <f t="shared" si="283"/>
        <v>108.45080390762</v>
      </c>
      <c r="N418" s="14">
        <f t="shared" si="284"/>
        <v>111.29620494645462</v>
      </c>
      <c r="O418" s="14">
        <f t="shared" si="285"/>
        <v>113.04503728310156</v>
      </c>
      <c r="P418" s="14">
        <f t="shared" si="286"/>
        <v>117.57726361132511</v>
      </c>
      <c r="Q418" s="14">
        <f t="shared" si="287"/>
        <v>125.20350089529315</v>
      </c>
      <c r="R418" s="14">
        <f t="shared" si="288"/>
        <v>131.23279575058254</v>
      </c>
      <c r="S418" s="14">
        <f t="shared" si="289"/>
        <v>137.99279283534108</v>
      </c>
    </row>
    <row r="419" spans="8:23" x14ac:dyDescent="0.25">
      <c r="I419" t="s">
        <v>259</v>
      </c>
      <c r="J419" s="14">
        <f t="shared" si="280"/>
        <v>100.81245164880968</v>
      </c>
      <c r="K419" s="14">
        <f t="shared" si="281"/>
        <v>102.69838921741191</v>
      </c>
      <c r="L419" s="14">
        <f t="shared" si="282"/>
        <v>105.45624673717056</v>
      </c>
      <c r="M419" s="14">
        <f t="shared" si="283"/>
        <v>108.51431676252641</v>
      </c>
      <c r="N419" s="14">
        <f t="shared" si="284"/>
        <v>111.21372219898385</v>
      </c>
      <c r="O419" s="14">
        <f t="shared" si="285"/>
        <v>112.84964019927418</v>
      </c>
      <c r="P419" s="14">
        <f t="shared" si="286"/>
        <v>117.79292764666067</v>
      </c>
      <c r="Q419" s="14">
        <f t="shared" si="287"/>
        <v>125.69818949449322</v>
      </c>
      <c r="R419" s="14">
        <f t="shared" si="288"/>
        <v>131.30208594228174</v>
      </c>
      <c r="S419" s="14">
        <f t="shared" si="289"/>
        <v>138.36732297539243</v>
      </c>
    </row>
    <row r="420" spans="8:23" x14ac:dyDescent="0.25">
      <c r="I420" t="s">
        <v>260</v>
      </c>
      <c r="J420" s="14">
        <f t="shared" si="280"/>
        <v>101.02053048738549</v>
      </c>
      <c r="K420" s="14">
        <f t="shared" si="281"/>
        <v>103.03338578541918</v>
      </c>
      <c r="L420" s="14">
        <f t="shared" si="282"/>
        <v>105.23854528172802</v>
      </c>
      <c r="M420" s="14">
        <f t="shared" si="283"/>
        <v>108.79325225290476</v>
      </c>
      <c r="N420" s="14">
        <f t="shared" si="284"/>
        <v>111.37504034494673</v>
      </c>
      <c r="O420" s="14">
        <f t="shared" si="285"/>
        <v>113.12812785192148</v>
      </c>
      <c r="P420" s="14">
        <f t="shared" si="286"/>
        <v>118.24576053703248</v>
      </c>
      <c r="Q420" s="14">
        <f t="shared" si="287"/>
        <v>126.83869107021732</v>
      </c>
      <c r="R420" s="14">
        <f t="shared" si="288"/>
        <v>134.88788801831419</v>
      </c>
      <c r="S420" s="14">
        <f t="shared" si="289"/>
        <v>138.74286963828476</v>
      </c>
    </row>
    <row r="421" spans="8:23" x14ac:dyDescent="0.25">
      <c r="I421" t="s">
        <v>261</v>
      </c>
      <c r="J421" s="14">
        <f t="shared" si="280"/>
        <v>101.18766823346316</v>
      </c>
      <c r="K421" s="14">
        <f t="shared" si="281"/>
        <v>103.45940306930493</v>
      </c>
      <c r="L421" s="14">
        <f t="shared" si="282"/>
        <v>106.11071031148703</v>
      </c>
      <c r="M421" s="14">
        <f t="shared" si="283"/>
        <v>109.30562128986443</v>
      </c>
      <c r="N421" s="14">
        <f t="shared" si="284"/>
        <v>111.72993301451781</v>
      </c>
      <c r="O421" s="14">
        <f t="shared" si="285"/>
        <v>112.81054472871222</v>
      </c>
      <c r="P421" s="14">
        <f t="shared" si="286"/>
        <v>119.02584081968745</v>
      </c>
      <c r="Q421" s="14">
        <f t="shared" si="287"/>
        <v>127.19282922074244</v>
      </c>
      <c r="R421" s="14">
        <f t="shared" si="288"/>
        <v>135.09197206390721</v>
      </c>
      <c r="S421" s="14">
        <f t="shared" si="289"/>
        <v>139.11943558299143</v>
      </c>
    </row>
    <row r="422" spans="8:23" ht="15.75" thickBot="1" x14ac:dyDescent="0.3">
      <c r="H422" s="22"/>
      <c r="I422" s="22" t="s">
        <v>262</v>
      </c>
      <c r="J422" s="118">
        <f t="shared" si="280"/>
        <v>101.0729537742675</v>
      </c>
      <c r="K422" s="118">
        <f t="shared" si="281"/>
        <v>103.68020029947922</v>
      </c>
      <c r="L422" s="118">
        <f t="shared" si="282"/>
        <v>106.00825451183931</v>
      </c>
      <c r="M422" s="118">
        <f t="shared" si="283"/>
        <v>109.20960115095285</v>
      </c>
      <c r="N422" s="118">
        <f t="shared" si="284"/>
        <v>111.60481720790943</v>
      </c>
      <c r="O422" s="118">
        <f t="shared" si="285"/>
        <v>113.69806097634594</v>
      </c>
      <c r="P422" s="118">
        <f t="shared" si="286"/>
        <v>119.48563954650115</v>
      </c>
      <c r="Q422" s="118">
        <f t="shared" si="287"/>
        <v>127.16074117843621</v>
      </c>
      <c r="R422" s="118">
        <f t="shared" si="288"/>
        <v>134.84333831395566</v>
      </c>
      <c r="S422" s="118">
        <f t="shared" si="289"/>
        <v>139.49702357597405</v>
      </c>
      <c r="T422" s="22"/>
      <c r="U422" s="22"/>
      <c r="V422" s="22"/>
      <c r="W422" s="22"/>
    </row>
    <row r="424" spans="8:23" x14ac:dyDescent="0.25">
      <c r="J424" s="82"/>
      <c r="K424" s="82"/>
      <c r="L424" s="82"/>
      <c r="M424" s="82"/>
      <c r="N424" s="82"/>
      <c r="O424" s="82"/>
      <c r="P424" s="82"/>
      <c r="Q424" s="82"/>
      <c r="R424" s="162"/>
      <c r="S424" s="82"/>
    </row>
    <row r="425" spans="8:23" x14ac:dyDescent="0.25">
      <c r="R425" s="14"/>
      <c r="S425" s="14"/>
    </row>
    <row r="426" spans="8:23" x14ac:dyDescent="0.25">
      <c r="I426" s="14"/>
      <c r="K426" s="82"/>
      <c r="L426" s="82"/>
      <c r="M426" s="82"/>
      <c r="N426" s="82"/>
      <c r="O426" s="82"/>
      <c r="P426" s="82"/>
      <c r="Q426" s="82"/>
      <c r="R426" s="82"/>
      <c r="S426" s="82"/>
    </row>
    <row r="427" spans="8:23" x14ac:dyDescent="0.25">
      <c r="K427" s="82"/>
      <c r="L427" s="82"/>
      <c r="M427" s="82"/>
      <c r="N427" s="82"/>
      <c r="O427" s="82"/>
      <c r="P427" s="82"/>
      <c r="Q427" s="82"/>
      <c r="R427" s="82"/>
      <c r="S427" s="82"/>
    </row>
    <row r="428" spans="8:23" x14ac:dyDescent="0.25">
      <c r="K428" s="82"/>
      <c r="L428" s="82"/>
      <c r="M428" s="82"/>
      <c r="N428" s="82"/>
      <c r="O428" s="82"/>
      <c r="P428" s="82"/>
      <c r="Q428" s="82"/>
      <c r="R428" s="82"/>
      <c r="S428" s="82"/>
    </row>
    <row r="429" spans="8:23" x14ac:dyDescent="0.25">
      <c r="K429" s="82"/>
      <c r="L429" s="82"/>
      <c r="M429" s="82"/>
      <c r="N429" s="82"/>
      <c r="O429" s="82"/>
      <c r="P429" s="82"/>
      <c r="Q429" s="82"/>
      <c r="R429" s="82"/>
      <c r="S429" s="82"/>
    </row>
    <row r="430" spans="8:23" x14ac:dyDescent="0.25">
      <c r="K430" s="82"/>
      <c r="L430" s="82"/>
      <c r="M430" s="82"/>
      <c r="N430" s="82"/>
      <c r="O430" s="82"/>
      <c r="P430" s="82"/>
      <c r="Q430" s="82"/>
      <c r="R430" s="82"/>
      <c r="S430" s="82"/>
    </row>
    <row r="431" spans="8:23" x14ac:dyDescent="0.25">
      <c r="K431" s="82"/>
      <c r="L431" s="82"/>
      <c r="M431" s="82"/>
      <c r="N431" s="82"/>
      <c r="O431" s="82"/>
      <c r="P431" s="82"/>
      <c r="Q431" s="82"/>
      <c r="R431" s="82"/>
      <c r="S431" s="82"/>
    </row>
    <row r="432" spans="8:23" x14ac:dyDescent="0.25">
      <c r="K432" s="82"/>
      <c r="L432" s="82"/>
      <c r="M432" s="82"/>
      <c r="N432" s="82"/>
      <c r="O432" s="82"/>
      <c r="P432" s="82"/>
      <c r="Q432" s="82"/>
      <c r="R432" s="82"/>
      <c r="S432" s="82"/>
    </row>
    <row r="433" spans="9:19" x14ac:dyDescent="0.25">
      <c r="K433" s="82"/>
      <c r="L433" s="82"/>
      <c r="M433" s="82"/>
      <c r="N433" s="82"/>
      <c r="O433" s="82"/>
      <c r="P433" s="82"/>
      <c r="Q433" s="82"/>
      <c r="R433" s="82"/>
      <c r="S433" s="82"/>
    </row>
    <row r="434" spans="9:19" x14ac:dyDescent="0.25">
      <c r="K434" s="82"/>
      <c r="L434" s="82"/>
      <c r="M434" s="82"/>
      <c r="N434" s="82"/>
      <c r="O434" s="82"/>
      <c r="P434" s="82"/>
      <c r="Q434" s="82"/>
      <c r="R434" s="82"/>
      <c r="S434" s="82"/>
    </row>
    <row r="435" spans="9:19" x14ac:dyDescent="0.25">
      <c r="K435" s="82"/>
      <c r="L435" s="82"/>
      <c r="M435" s="82"/>
      <c r="N435" s="82"/>
      <c r="O435" s="82"/>
      <c r="P435" s="82"/>
      <c r="Q435" s="82"/>
      <c r="R435" s="82"/>
      <c r="S435" s="82"/>
    </row>
    <row r="436" spans="9:19" x14ac:dyDescent="0.25">
      <c r="K436" s="82"/>
      <c r="L436" s="82"/>
      <c r="M436" s="82"/>
      <c r="N436" s="82"/>
      <c r="O436" s="82"/>
      <c r="P436" s="82"/>
      <c r="Q436" s="82"/>
      <c r="R436" s="82"/>
      <c r="S436" s="82"/>
    </row>
    <row r="437" spans="9:19" ht="15.75" thickBot="1" x14ac:dyDescent="0.3">
      <c r="I437" s="22"/>
      <c r="K437" s="82"/>
      <c r="L437" s="82"/>
      <c r="M437" s="82"/>
      <c r="N437" s="82"/>
      <c r="O437" s="82"/>
      <c r="P437" s="82"/>
      <c r="Q437" s="82"/>
      <c r="R437" s="82"/>
      <c r="S437" s="82"/>
    </row>
  </sheetData>
  <mergeCells count="7">
    <mergeCell ref="H138:T138"/>
    <mergeCell ref="A3:A4"/>
    <mergeCell ref="B3:D3"/>
    <mergeCell ref="H139:I140"/>
    <mergeCell ref="J139:J140"/>
    <mergeCell ref="K139:K140"/>
    <mergeCell ref="L139:L1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5529-6301-4A8C-847B-D9D8912A704E}">
  <sheetPr>
    <tabColor rgb="FFFF0000"/>
  </sheetPr>
  <dimension ref="B1:J14"/>
  <sheetViews>
    <sheetView tabSelected="1" workbookViewId="0">
      <selection activeCell="I4" sqref="I4"/>
    </sheetView>
  </sheetViews>
  <sheetFormatPr baseColWidth="10" defaultColWidth="11.42578125" defaultRowHeight="15" x14ac:dyDescent="0.25"/>
  <cols>
    <col min="1" max="1" width="14.140625" bestFit="1" customWidth="1"/>
    <col min="2" max="3" width="11.42578125" bestFit="1" customWidth="1"/>
    <col min="4" max="4" width="25" bestFit="1" customWidth="1"/>
    <col min="5" max="5" width="15" customWidth="1"/>
    <col min="6" max="6" width="8.7109375" customWidth="1"/>
    <col min="7" max="7" width="8.5703125" customWidth="1"/>
    <col min="8" max="10" width="11.42578125" bestFit="1" customWidth="1"/>
  </cols>
  <sheetData>
    <row r="1" spans="2:10" ht="23.25" customHeight="1" thickBot="1" x14ac:dyDescent="0.4">
      <c r="B1" s="213" t="s">
        <v>298</v>
      </c>
      <c r="C1" s="213"/>
      <c r="D1" s="213"/>
      <c r="E1" s="213"/>
      <c r="F1" s="213"/>
      <c r="G1" s="213"/>
      <c r="H1" s="213"/>
      <c r="I1" s="213"/>
      <c r="J1" s="213"/>
    </row>
    <row r="2" spans="2:10" x14ac:dyDescent="0.25">
      <c r="B2" s="214" t="s">
        <v>28</v>
      </c>
      <c r="C2" s="214"/>
      <c r="D2" s="211" t="s">
        <v>299</v>
      </c>
      <c r="E2" s="211" t="s">
        <v>300</v>
      </c>
      <c r="F2" s="211"/>
      <c r="G2" s="211"/>
      <c r="H2" s="211" t="s">
        <v>301</v>
      </c>
      <c r="I2" s="211" t="s">
        <v>302</v>
      </c>
      <c r="J2" s="211" t="s">
        <v>303</v>
      </c>
    </row>
    <row r="3" spans="2:10" x14ac:dyDescent="0.25">
      <c r="B3" s="132" t="s">
        <v>304</v>
      </c>
      <c r="C3" s="132" t="s">
        <v>305</v>
      </c>
      <c r="D3" s="212"/>
      <c r="E3" s="212"/>
      <c r="F3" s="212"/>
      <c r="G3" s="212"/>
      <c r="H3" s="212"/>
      <c r="I3" s="212"/>
      <c r="J3" s="212"/>
    </row>
    <row r="4" spans="2:10" x14ac:dyDescent="0.25">
      <c r="B4" s="130">
        <v>44986</v>
      </c>
      <c r="C4" s="130">
        <v>45231</v>
      </c>
      <c r="D4" s="128" t="s">
        <v>306</v>
      </c>
      <c r="E4" s="208" t="s">
        <v>307</v>
      </c>
      <c r="F4" s="209"/>
      <c r="G4" s="210"/>
      <c r="H4" s="131">
        <f>'KT Månedsindeks'!R413</f>
        <v>129.74578849706032</v>
      </c>
      <c r="I4" s="131">
        <f>'KT Månedsindeks'!R422</f>
        <v>134.84333831395566</v>
      </c>
      <c r="J4" s="129">
        <f t="shared" ref="J4:J5" si="0">I4/H4-1</f>
        <v>3.928874976169916E-2</v>
      </c>
    </row>
    <row r="5" spans="2:10" x14ac:dyDescent="0.25">
      <c r="B5" s="130">
        <v>44986</v>
      </c>
      <c r="C5" s="130">
        <v>45352</v>
      </c>
      <c r="D5" s="127" t="s">
        <v>306</v>
      </c>
      <c r="E5" s="208" t="s">
        <v>308</v>
      </c>
      <c r="F5" s="209"/>
      <c r="G5" s="210"/>
      <c r="H5" s="131">
        <f>'KT Månedsindeks'!R413</f>
        <v>129.74578849706032</v>
      </c>
      <c r="I5" s="131">
        <f>'KT Månedsindeks'!S413</f>
        <v>136.1352939352559</v>
      </c>
      <c r="J5" s="129">
        <f t="shared" si="0"/>
        <v>4.9246341728774956E-2</v>
      </c>
    </row>
    <row r="6" spans="2:10" x14ac:dyDescent="0.25">
      <c r="B6" s="128"/>
      <c r="C6" s="128"/>
      <c r="D6" s="128"/>
      <c r="E6" s="208"/>
      <c r="F6" s="209"/>
      <c r="G6" s="210"/>
      <c r="H6" s="131"/>
      <c r="I6" s="131"/>
      <c r="J6" s="129"/>
    </row>
    <row r="7" spans="2:10" x14ac:dyDescent="0.25">
      <c r="B7" s="130"/>
      <c r="C7" s="130"/>
      <c r="D7" s="128"/>
      <c r="E7" s="208"/>
      <c r="F7" s="209"/>
      <c r="G7" s="210"/>
      <c r="H7" s="131"/>
      <c r="I7" s="131"/>
      <c r="J7" s="129"/>
    </row>
    <row r="8" spans="2:10" x14ac:dyDescent="0.25">
      <c r="B8" s="130"/>
      <c r="C8" s="130"/>
      <c r="D8" s="127"/>
      <c r="E8" s="208"/>
      <c r="F8" s="209"/>
      <c r="G8" s="210"/>
      <c r="H8" s="131"/>
      <c r="I8" s="131"/>
      <c r="J8" s="129"/>
    </row>
    <row r="9" spans="2:10" x14ac:dyDescent="0.25">
      <c r="B9" s="128"/>
      <c r="C9" s="128"/>
      <c r="D9" s="128"/>
      <c r="E9" s="208"/>
      <c r="F9" s="209"/>
      <c r="G9" s="210"/>
      <c r="H9" s="131"/>
      <c r="I9" s="131"/>
      <c r="J9" s="129"/>
    </row>
    <row r="10" spans="2:10" x14ac:dyDescent="0.25">
      <c r="B10" s="130"/>
      <c r="C10" s="130"/>
      <c r="D10" s="128"/>
      <c r="E10" s="208"/>
      <c r="F10" s="209"/>
      <c r="G10" s="210"/>
      <c r="H10" s="131"/>
      <c r="I10" s="131"/>
      <c r="J10" s="129"/>
    </row>
    <row r="11" spans="2:10" x14ac:dyDescent="0.25">
      <c r="B11" s="130"/>
      <c r="C11" s="130"/>
      <c r="D11" s="127"/>
      <c r="E11" s="208"/>
      <c r="F11" s="209"/>
      <c r="G11" s="210"/>
      <c r="H11" s="131"/>
      <c r="I11" s="131"/>
      <c r="J11" s="129"/>
    </row>
    <row r="12" spans="2:10" x14ac:dyDescent="0.25">
      <c r="B12" s="128"/>
      <c r="C12" s="128"/>
      <c r="D12" s="128"/>
      <c r="E12" s="208"/>
      <c r="F12" s="209"/>
      <c r="G12" s="210"/>
      <c r="H12" s="131"/>
      <c r="I12" s="131"/>
      <c r="J12" s="129"/>
    </row>
    <row r="13" spans="2:10" x14ac:dyDescent="0.25">
      <c r="B13" s="130"/>
      <c r="C13" s="130"/>
      <c r="D13" s="128"/>
      <c r="E13" s="208"/>
      <c r="F13" s="209"/>
      <c r="G13" s="210"/>
      <c r="H13" s="131"/>
      <c r="I13" s="131"/>
      <c r="J13" s="129"/>
    </row>
    <row r="14" spans="2:10" x14ac:dyDescent="0.25">
      <c r="B14" s="130"/>
      <c r="C14" s="130"/>
      <c r="D14" s="127"/>
      <c r="E14" s="208"/>
      <c r="F14" s="209"/>
      <c r="G14" s="210"/>
      <c r="H14" s="131"/>
      <c r="I14" s="131"/>
      <c r="J14" s="129"/>
    </row>
  </sheetData>
  <mergeCells count="18">
    <mergeCell ref="J2:J3"/>
    <mergeCell ref="B1:J1"/>
    <mergeCell ref="B2:C2"/>
    <mergeCell ref="D2:D3"/>
    <mergeCell ref="E2:G3"/>
    <mergeCell ref="E7:G7"/>
    <mergeCell ref="E8:G8"/>
    <mergeCell ref="H2:H3"/>
    <mergeCell ref="I2:I3"/>
    <mergeCell ref="E5:G5"/>
    <mergeCell ref="E4:G4"/>
    <mergeCell ref="E6:G6"/>
    <mergeCell ref="E14:G14"/>
    <mergeCell ref="E9:G9"/>
    <mergeCell ref="E10:G10"/>
    <mergeCell ref="E11:G11"/>
    <mergeCell ref="E12:G12"/>
    <mergeCell ref="E13:G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CC7C-C19A-4164-835C-D903A4174A3E}">
  <sheetPr>
    <tabColor rgb="FFFF0000"/>
  </sheetPr>
  <dimension ref="A1:Z33"/>
  <sheetViews>
    <sheetView topLeftCell="E1" zoomScale="85" zoomScaleNormal="85" workbookViewId="0">
      <pane ySplit="1" topLeftCell="A5" activePane="bottomLeft" state="frozen"/>
      <selection pane="bottomLeft" activeCell="S9" sqref="S9"/>
    </sheetView>
  </sheetViews>
  <sheetFormatPr baseColWidth="10" defaultColWidth="11.42578125" defaultRowHeight="15" x14ac:dyDescent="0.25"/>
  <cols>
    <col min="1" max="1" width="2.7109375" customWidth="1"/>
    <col min="2" max="2" width="8.7109375" customWidth="1"/>
    <col min="3" max="3" width="33" bestFit="1" customWidth="1"/>
    <col min="4" max="4" width="4" customWidth="1"/>
    <col min="5" max="6" width="15.28515625" customWidth="1"/>
    <col min="7" max="7" width="17.85546875" customWidth="1"/>
    <col min="8" max="8" width="11.5703125" customWidth="1"/>
    <col min="9" max="9" width="3.140625" customWidth="1"/>
    <col min="11" max="11" width="33" bestFit="1" customWidth="1"/>
    <col min="12" max="12" width="3.5703125" bestFit="1" customWidth="1"/>
    <col min="14" max="14" width="2" style="158" customWidth="1"/>
    <col min="16" max="16" width="33" bestFit="1" customWidth="1"/>
    <col min="17" max="17" width="2.85546875" customWidth="1"/>
    <col min="18" max="18" width="16" customWidth="1"/>
    <col min="19" max="19" width="17.28515625" customWidth="1"/>
    <col min="20" max="20" width="16.85546875" customWidth="1"/>
    <col min="22" max="22" width="4" customWidth="1"/>
    <col min="24" max="24" width="33" bestFit="1" customWidth="1"/>
    <col min="25" max="25" width="3.5703125" bestFit="1" customWidth="1"/>
    <col min="26" max="26" width="11.42578125" style="34"/>
  </cols>
  <sheetData>
    <row r="1" spans="1:26" ht="30.75" customHeight="1" x14ac:dyDescent="0.45">
      <c r="A1" s="216" t="s">
        <v>309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8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9"/>
    </row>
    <row r="2" spans="1:26" ht="11.25" customHeight="1" x14ac:dyDescent="0.25"/>
    <row r="3" spans="1:26" x14ac:dyDescent="0.25">
      <c r="A3" s="217" t="s">
        <v>310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175"/>
      <c r="O3" s="217" t="s">
        <v>310</v>
      </c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9"/>
    </row>
    <row r="4" spans="1:26" ht="18" customHeight="1" x14ac:dyDescent="0.25">
      <c r="F4" t="s">
        <v>311</v>
      </c>
      <c r="S4" t="s">
        <v>312</v>
      </c>
    </row>
    <row r="5" spans="1:26" ht="45" x14ac:dyDescent="0.25">
      <c r="E5" t="s">
        <v>313</v>
      </c>
      <c r="F5" s="119">
        <f>'KT Endring'!J4</f>
        <v>3.928874976169916E-2</v>
      </c>
      <c r="G5" t="s">
        <v>314</v>
      </c>
      <c r="H5" s="1" t="s">
        <v>315</v>
      </c>
      <c r="J5" t="s">
        <v>316</v>
      </c>
      <c r="R5" t="s">
        <v>313</v>
      </c>
      <c r="S5" s="82">
        <f>'KT Endring'!J5</f>
        <v>4.9246341728774956E-2</v>
      </c>
      <c r="T5" t="s">
        <v>314</v>
      </c>
      <c r="U5" s="1" t="s">
        <v>315</v>
      </c>
      <c r="W5" t="s">
        <v>316</v>
      </c>
    </row>
    <row r="6" spans="1:26" x14ac:dyDescent="0.25">
      <c r="B6" s="83" t="s">
        <v>317</v>
      </c>
      <c r="C6" s="84" t="s">
        <v>318</v>
      </c>
      <c r="D6" s="100" t="s">
        <v>319</v>
      </c>
      <c r="E6" s="101">
        <v>55</v>
      </c>
      <c r="F6" s="101">
        <f>E6*(1+F$5)</f>
        <v>57.160881236893452</v>
      </c>
      <c r="G6" s="101">
        <f>ROUND(F6,0)</f>
        <v>57</v>
      </c>
      <c r="H6" s="102">
        <f t="shared" ref="H6:H15" si="0">G6/E6-1</f>
        <v>3.6363636363636376E-2</v>
      </c>
      <c r="J6" s="83" t="s">
        <v>317</v>
      </c>
      <c r="K6" s="84" t="s">
        <v>318</v>
      </c>
      <c r="L6" s="100" t="s">
        <v>319</v>
      </c>
      <c r="M6" s="151">
        <f>G6</f>
        <v>57</v>
      </c>
      <c r="O6" s="154" t="s">
        <v>317</v>
      </c>
      <c r="P6" s="84" t="s">
        <v>318</v>
      </c>
      <c r="Q6" s="100" t="s">
        <v>319</v>
      </c>
      <c r="R6" s="101">
        <v>55</v>
      </c>
      <c r="S6" s="168">
        <f>R6*(1+S$5)</f>
        <v>57.708548795082621</v>
      </c>
      <c r="T6" s="101">
        <f>ROUND(S6,0)</f>
        <v>58</v>
      </c>
      <c r="U6" s="159">
        <f t="shared" ref="U6:U15" si="1">T6/R6-1</f>
        <v>5.4545454545454453E-2</v>
      </c>
      <c r="W6" s="83" t="s">
        <v>317</v>
      </c>
      <c r="X6" s="84" t="s">
        <v>318</v>
      </c>
      <c r="Y6" s="100" t="s">
        <v>319</v>
      </c>
      <c r="Z6" s="148">
        <f>T6</f>
        <v>58</v>
      </c>
    </row>
    <row r="7" spans="1:26" x14ac:dyDescent="0.25">
      <c r="B7" s="85" t="s">
        <v>317</v>
      </c>
      <c r="C7" s="86" t="s">
        <v>320</v>
      </c>
      <c r="D7" s="94" t="s">
        <v>319</v>
      </c>
      <c r="E7" s="93">
        <v>92</v>
      </c>
      <c r="F7" s="93">
        <f t="shared" ref="F7:F15" si="2">E7*(1+F$5)</f>
        <v>95.614564978076316</v>
      </c>
      <c r="G7" s="93">
        <f>ROUND(F7,0)</f>
        <v>96</v>
      </c>
      <c r="H7" s="82">
        <f t="shared" si="0"/>
        <v>4.3478260869565188E-2</v>
      </c>
      <c r="J7" s="85" t="s">
        <v>317</v>
      </c>
      <c r="K7" s="86" t="s">
        <v>320</v>
      </c>
      <c r="L7" s="94" t="s">
        <v>319</v>
      </c>
      <c r="M7" s="152">
        <f t="shared" ref="M7:M15" si="3">G7</f>
        <v>96</v>
      </c>
      <c r="O7" s="155" t="s">
        <v>317</v>
      </c>
      <c r="P7" s="86" t="s">
        <v>320</v>
      </c>
      <c r="Q7" s="94" t="s">
        <v>319</v>
      </c>
      <c r="R7" s="93">
        <v>92</v>
      </c>
      <c r="S7" s="167">
        <f t="shared" ref="S7:S15" si="4">R7*(1+S$5)</f>
        <v>96.530663439047302</v>
      </c>
      <c r="T7" s="93">
        <f>ROUND(S7,0)</f>
        <v>97</v>
      </c>
      <c r="U7" s="160">
        <f t="shared" si="1"/>
        <v>5.4347826086956541E-2</v>
      </c>
      <c r="W7" s="85" t="s">
        <v>317</v>
      </c>
      <c r="X7" s="86" t="s">
        <v>320</v>
      </c>
      <c r="Y7" s="94" t="s">
        <v>319</v>
      </c>
      <c r="Z7" s="149">
        <f t="shared" ref="Z7:Z15" si="5">T7</f>
        <v>97</v>
      </c>
    </row>
    <row r="8" spans="1:26" x14ac:dyDescent="0.25">
      <c r="B8" s="85" t="s">
        <v>317</v>
      </c>
      <c r="C8" s="87" t="s">
        <v>321</v>
      </c>
      <c r="D8" s="95" t="s">
        <v>322</v>
      </c>
      <c r="E8" s="93">
        <v>19.5</v>
      </c>
      <c r="F8" s="93">
        <f t="shared" si="2"/>
        <v>20.266130620353135</v>
      </c>
      <c r="G8" s="93">
        <f>ROUND(F8,1)</f>
        <v>20.3</v>
      </c>
      <c r="H8" s="82">
        <f t="shared" si="0"/>
        <v>4.1025641025641102E-2</v>
      </c>
      <c r="J8" s="85" t="s">
        <v>317</v>
      </c>
      <c r="K8" s="87" t="s">
        <v>321</v>
      </c>
      <c r="L8" s="95" t="s">
        <v>322</v>
      </c>
      <c r="M8" s="152">
        <f t="shared" si="3"/>
        <v>20.3</v>
      </c>
      <c r="O8" s="155" t="s">
        <v>317</v>
      </c>
      <c r="P8" s="87" t="s">
        <v>321</v>
      </c>
      <c r="Q8" s="95" t="s">
        <v>322</v>
      </c>
      <c r="R8" s="93">
        <v>19.5</v>
      </c>
      <c r="S8" s="167">
        <f t="shared" si="4"/>
        <v>20.460303663711112</v>
      </c>
      <c r="T8" s="93">
        <f>ROUND(S8,1)</f>
        <v>20.5</v>
      </c>
      <c r="U8" s="160">
        <f t="shared" si="1"/>
        <v>5.1282051282051322E-2</v>
      </c>
      <c r="W8" s="85" t="s">
        <v>317</v>
      </c>
      <c r="X8" s="87" t="s">
        <v>321</v>
      </c>
      <c r="Y8" s="95" t="s">
        <v>322</v>
      </c>
      <c r="Z8" s="149">
        <f t="shared" si="5"/>
        <v>20.5</v>
      </c>
    </row>
    <row r="9" spans="1:26" x14ac:dyDescent="0.25">
      <c r="B9" s="85" t="s">
        <v>317</v>
      </c>
      <c r="C9" s="87" t="s">
        <v>323</v>
      </c>
      <c r="D9" s="95" t="s">
        <v>322</v>
      </c>
      <c r="E9" s="93">
        <v>11.6</v>
      </c>
      <c r="F9" s="93">
        <f t="shared" si="2"/>
        <v>12.055749497235709</v>
      </c>
      <c r="G9" s="93">
        <f t="shared" ref="G9:G10" si="6">ROUND(F9,1)</f>
        <v>12.1</v>
      </c>
      <c r="H9" s="82">
        <f t="shared" si="0"/>
        <v>4.31034482758621E-2</v>
      </c>
      <c r="J9" s="85" t="s">
        <v>317</v>
      </c>
      <c r="K9" s="87" t="s">
        <v>323</v>
      </c>
      <c r="L9" s="95" t="s">
        <v>322</v>
      </c>
      <c r="M9" s="152">
        <f t="shared" si="3"/>
        <v>12.1</v>
      </c>
      <c r="O9" s="155" t="s">
        <v>317</v>
      </c>
      <c r="P9" s="87" t="s">
        <v>323</v>
      </c>
      <c r="Q9" s="95" t="s">
        <v>322</v>
      </c>
      <c r="R9" s="93">
        <v>11.6</v>
      </c>
      <c r="S9" s="93">
        <f t="shared" si="4"/>
        <v>12.171257564053789</v>
      </c>
      <c r="T9" s="93">
        <f t="shared" ref="T9:T10" si="7">ROUND(S9,1)</f>
        <v>12.2</v>
      </c>
      <c r="U9" s="160">
        <f t="shared" si="1"/>
        <v>5.1724137931034475E-2</v>
      </c>
      <c r="W9" s="85" t="s">
        <v>317</v>
      </c>
      <c r="X9" s="87" t="s">
        <v>323</v>
      </c>
      <c r="Y9" s="95" t="s">
        <v>322</v>
      </c>
      <c r="Z9" s="149">
        <f t="shared" si="5"/>
        <v>12.2</v>
      </c>
    </row>
    <row r="10" spans="1:26" x14ac:dyDescent="0.25">
      <c r="B10" s="85" t="s">
        <v>317</v>
      </c>
      <c r="C10" s="87" t="s">
        <v>324</v>
      </c>
      <c r="D10" s="95" t="s">
        <v>322</v>
      </c>
      <c r="E10" s="93">
        <v>20.2</v>
      </c>
      <c r="F10" s="93">
        <f t="shared" si="2"/>
        <v>20.993632745186321</v>
      </c>
      <c r="G10" s="93">
        <f t="shared" si="6"/>
        <v>21</v>
      </c>
      <c r="H10" s="82">
        <f t="shared" si="0"/>
        <v>3.9603960396039639E-2</v>
      </c>
      <c r="J10" s="85" t="s">
        <v>317</v>
      </c>
      <c r="K10" s="87" t="s">
        <v>324</v>
      </c>
      <c r="L10" s="95" t="s">
        <v>322</v>
      </c>
      <c r="M10" s="152">
        <f t="shared" si="3"/>
        <v>21</v>
      </c>
      <c r="O10" s="155" t="s">
        <v>317</v>
      </c>
      <c r="P10" s="87" t="s">
        <v>324</v>
      </c>
      <c r="Q10" s="95" t="s">
        <v>322</v>
      </c>
      <c r="R10" s="93">
        <v>20.2</v>
      </c>
      <c r="S10" s="167">
        <f t="shared" si="4"/>
        <v>21.194776102921253</v>
      </c>
      <c r="T10" s="93">
        <f t="shared" si="7"/>
        <v>21.2</v>
      </c>
      <c r="U10" s="160">
        <f>T10/R10-1</f>
        <v>4.9504950495049549E-2</v>
      </c>
      <c r="W10" s="85" t="s">
        <v>317</v>
      </c>
      <c r="X10" s="87" t="s">
        <v>324</v>
      </c>
      <c r="Y10" s="95" t="s">
        <v>322</v>
      </c>
      <c r="Z10" s="149">
        <f t="shared" si="5"/>
        <v>21.2</v>
      </c>
    </row>
    <row r="11" spans="1:26" x14ac:dyDescent="0.25">
      <c r="B11" s="85" t="s">
        <v>317</v>
      </c>
      <c r="C11" s="86" t="s">
        <v>325</v>
      </c>
      <c r="D11" s="94" t="s">
        <v>319</v>
      </c>
      <c r="E11" s="93">
        <v>481</v>
      </c>
      <c r="F11" s="93">
        <f t="shared" si="2"/>
        <v>499.89788863537729</v>
      </c>
      <c r="G11" s="93">
        <f>ROUND(F11,0)</f>
        <v>500</v>
      </c>
      <c r="H11" s="82">
        <f t="shared" si="0"/>
        <v>3.9501039501039559E-2</v>
      </c>
      <c r="J11" s="85" t="s">
        <v>317</v>
      </c>
      <c r="K11" s="86" t="s">
        <v>325</v>
      </c>
      <c r="L11" s="94" t="s">
        <v>319</v>
      </c>
      <c r="M11" s="152">
        <f t="shared" si="3"/>
        <v>500</v>
      </c>
      <c r="O11" s="155" t="s">
        <v>317</v>
      </c>
      <c r="P11" s="86" t="s">
        <v>325</v>
      </c>
      <c r="Q11" s="94" t="s">
        <v>319</v>
      </c>
      <c r="R11" s="93">
        <v>481</v>
      </c>
      <c r="S11" s="167">
        <f t="shared" si="4"/>
        <v>504.68749037154078</v>
      </c>
      <c r="T11" s="93">
        <f>ROUND(S11,0)</f>
        <v>505</v>
      </c>
      <c r="U11" s="160">
        <f t="shared" si="1"/>
        <v>4.9896049896049899E-2</v>
      </c>
      <c r="W11" s="85" t="s">
        <v>317</v>
      </c>
      <c r="X11" s="86" t="s">
        <v>325</v>
      </c>
      <c r="Y11" s="94" t="s">
        <v>319</v>
      </c>
      <c r="Z11" s="149">
        <f t="shared" si="5"/>
        <v>505</v>
      </c>
    </row>
    <row r="12" spans="1:26" x14ac:dyDescent="0.25">
      <c r="B12" s="85" t="s">
        <v>317</v>
      </c>
      <c r="C12" s="86" t="s">
        <v>326</v>
      </c>
      <c r="D12" s="94" t="s">
        <v>319</v>
      </c>
      <c r="E12" s="93">
        <v>122</v>
      </c>
      <c r="F12" s="93">
        <f t="shared" si="2"/>
        <v>126.79322747092729</v>
      </c>
      <c r="G12" s="93">
        <f>ROUND(F12,0)</f>
        <v>127</v>
      </c>
      <c r="H12" s="82">
        <f t="shared" si="0"/>
        <v>4.0983606557376984E-2</v>
      </c>
      <c r="J12" s="85" t="s">
        <v>317</v>
      </c>
      <c r="K12" s="86" t="s">
        <v>326</v>
      </c>
      <c r="L12" s="94" t="s">
        <v>319</v>
      </c>
      <c r="M12" s="152">
        <f t="shared" si="3"/>
        <v>127</v>
      </c>
      <c r="O12" s="155" t="s">
        <v>317</v>
      </c>
      <c r="P12" s="86" t="s">
        <v>326</v>
      </c>
      <c r="Q12" s="94" t="s">
        <v>319</v>
      </c>
      <c r="R12" s="93">
        <v>122</v>
      </c>
      <c r="S12" s="167">
        <f t="shared" si="4"/>
        <v>128.00805369091054</v>
      </c>
      <c r="T12" s="93">
        <f>ROUND(S12,0)</f>
        <v>128</v>
      </c>
      <c r="U12" s="160">
        <f t="shared" si="1"/>
        <v>4.9180327868852514E-2</v>
      </c>
      <c r="W12" s="85" t="s">
        <v>317</v>
      </c>
      <c r="X12" s="86" t="s">
        <v>326</v>
      </c>
      <c r="Y12" s="94" t="s">
        <v>319</v>
      </c>
      <c r="Z12" s="149">
        <f t="shared" si="5"/>
        <v>128</v>
      </c>
    </row>
    <row r="13" spans="1:26" x14ac:dyDescent="0.25">
      <c r="B13" s="88" t="s">
        <v>327</v>
      </c>
      <c r="C13" s="89" t="s">
        <v>328</v>
      </c>
      <c r="D13" s="94" t="s">
        <v>319</v>
      </c>
      <c r="E13" s="93">
        <v>21</v>
      </c>
      <c r="F13" s="93">
        <f t="shared" si="2"/>
        <v>21.825063744995681</v>
      </c>
      <c r="G13" s="93">
        <f>ROUND(F13,0)</f>
        <v>22</v>
      </c>
      <c r="H13" s="82">
        <f t="shared" si="0"/>
        <v>4.7619047619047672E-2</v>
      </c>
      <c r="J13" s="88" t="s">
        <v>327</v>
      </c>
      <c r="K13" s="89" t="s">
        <v>328</v>
      </c>
      <c r="L13" s="94" t="s">
        <v>319</v>
      </c>
      <c r="M13" s="152">
        <f t="shared" si="3"/>
        <v>22</v>
      </c>
      <c r="O13" s="156" t="s">
        <v>327</v>
      </c>
      <c r="P13" s="89" t="s">
        <v>328</v>
      </c>
      <c r="Q13" s="94" t="s">
        <v>319</v>
      </c>
      <c r="R13" s="93">
        <v>21</v>
      </c>
      <c r="S13" s="167">
        <f t="shared" si="4"/>
        <v>22.034173176304275</v>
      </c>
      <c r="T13" s="93">
        <f>ROUND(S13,0)</f>
        <v>22</v>
      </c>
      <c r="U13" s="160">
        <f t="shared" si="1"/>
        <v>4.7619047619047672E-2</v>
      </c>
      <c r="W13" s="88" t="s">
        <v>327</v>
      </c>
      <c r="X13" s="89" t="s">
        <v>328</v>
      </c>
      <c r="Y13" s="94" t="s">
        <v>319</v>
      </c>
      <c r="Z13" s="149">
        <f t="shared" si="5"/>
        <v>22</v>
      </c>
    </row>
    <row r="14" spans="1:26" x14ac:dyDescent="0.25">
      <c r="B14" s="88" t="s">
        <v>329</v>
      </c>
      <c r="C14" s="89" t="s">
        <v>330</v>
      </c>
      <c r="D14" s="94" t="s">
        <v>319</v>
      </c>
      <c r="E14" s="93">
        <v>59</v>
      </c>
      <c r="F14" s="93">
        <f t="shared" si="2"/>
        <v>61.318036235940248</v>
      </c>
      <c r="G14" s="93">
        <f>ROUND(F14,0)</f>
        <v>61</v>
      </c>
      <c r="H14" s="82">
        <f t="shared" si="0"/>
        <v>3.3898305084745672E-2</v>
      </c>
      <c r="J14" s="88" t="s">
        <v>329</v>
      </c>
      <c r="K14" s="89" t="s">
        <v>330</v>
      </c>
      <c r="L14" s="94" t="s">
        <v>319</v>
      </c>
      <c r="M14" s="152">
        <f t="shared" si="3"/>
        <v>61</v>
      </c>
      <c r="O14" s="156" t="s">
        <v>329</v>
      </c>
      <c r="P14" s="89" t="s">
        <v>330</v>
      </c>
      <c r="Q14" s="94" t="s">
        <v>319</v>
      </c>
      <c r="R14" s="93">
        <v>60</v>
      </c>
      <c r="S14" s="167">
        <f t="shared" si="4"/>
        <v>62.954780503726496</v>
      </c>
      <c r="T14" s="93">
        <f>ROUND(S14,0)</f>
        <v>63</v>
      </c>
      <c r="U14" s="160">
        <f t="shared" si="1"/>
        <v>5.0000000000000044E-2</v>
      </c>
      <c r="W14" s="88" t="s">
        <v>329</v>
      </c>
      <c r="X14" s="89" t="s">
        <v>330</v>
      </c>
      <c r="Y14" s="94" t="s">
        <v>319</v>
      </c>
      <c r="Z14" s="149">
        <f t="shared" si="5"/>
        <v>63</v>
      </c>
    </row>
    <row r="15" spans="1:26" x14ac:dyDescent="0.25">
      <c r="B15" s="90" t="s">
        <v>331</v>
      </c>
      <c r="C15" s="91" t="s">
        <v>332</v>
      </c>
      <c r="D15" s="97" t="s">
        <v>319</v>
      </c>
      <c r="E15" s="98">
        <v>148</v>
      </c>
      <c r="F15" s="98">
        <f t="shared" si="2"/>
        <v>153.81473496473149</v>
      </c>
      <c r="G15" s="98">
        <f>ROUND(F15,0)</f>
        <v>154</v>
      </c>
      <c r="H15" s="99">
        <f t="shared" si="0"/>
        <v>4.0540540540540571E-2</v>
      </c>
      <c r="J15" s="90" t="s">
        <v>331</v>
      </c>
      <c r="K15" s="91" t="s">
        <v>332</v>
      </c>
      <c r="L15" s="97" t="s">
        <v>319</v>
      </c>
      <c r="M15" s="153">
        <f t="shared" si="3"/>
        <v>154</v>
      </c>
      <c r="O15" s="157" t="s">
        <v>331</v>
      </c>
      <c r="P15" s="91" t="s">
        <v>332</v>
      </c>
      <c r="Q15" s="97" t="s">
        <v>319</v>
      </c>
      <c r="R15" s="98">
        <v>149</v>
      </c>
      <c r="S15" s="169">
        <f t="shared" si="4"/>
        <v>156.33770491758747</v>
      </c>
      <c r="T15" s="98">
        <f>ROUND(S15,0)</f>
        <v>156</v>
      </c>
      <c r="U15" s="161">
        <f t="shared" si="1"/>
        <v>4.6979865771812124E-2</v>
      </c>
      <c r="W15" s="90" t="s">
        <v>331</v>
      </c>
      <c r="X15" s="91" t="s">
        <v>332</v>
      </c>
      <c r="Y15" s="97" t="s">
        <v>319</v>
      </c>
      <c r="Z15" s="150">
        <f t="shared" si="5"/>
        <v>156</v>
      </c>
    </row>
    <row r="16" spans="1:26" x14ac:dyDescent="0.25">
      <c r="B16" s="86" t="s">
        <v>333</v>
      </c>
      <c r="D16" s="215" t="s">
        <v>334</v>
      </c>
      <c r="E16" s="215"/>
      <c r="F16" s="215"/>
      <c r="G16" s="215"/>
      <c r="H16" s="96">
        <f>AVERAGE(H6:H12)</f>
        <v>4.0579941855594423E-2</v>
      </c>
      <c r="J16" s="86" t="s">
        <v>333</v>
      </c>
      <c r="O16" s="86" t="s">
        <v>333</v>
      </c>
      <c r="Q16" s="108" t="s">
        <v>334</v>
      </c>
      <c r="R16" s="108"/>
      <c r="S16" s="108"/>
      <c r="T16" s="108"/>
      <c r="U16" s="96">
        <f>AVERAGE(U6:U12)</f>
        <v>5.1497256872206965E-2</v>
      </c>
      <c r="W16" s="86" t="s">
        <v>333</v>
      </c>
    </row>
    <row r="17" spans="1:26" x14ac:dyDescent="0.25">
      <c r="B17" s="92" t="s">
        <v>335</v>
      </c>
      <c r="D17" s="215" t="s">
        <v>336</v>
      </c>
      <c r="E17" s="215"/>
      <c r="F17" s="215"/>
      <c r="G17" s="215"/>
      <c r="H17" s="96">
        <f>AVERAGE(H14:H16)</f>
        <v>3.833959582696022E-2</v>
      </c>
      <c r="J17" s="92" t="s">
        <v>335</v>
      </c>
      <c r="O17" s="92" t="s">
        <v>335</v>
      </c>
      <c r="Q17" s="108" t="s">
        <v>336</v>
      </c>
      <c r="R17" s="108"/>
      <c r="S17" s="108"/>
      <c r="T17" s="108"/>
      <c r="U17" s="96">
        <f>AVERAGE(U13:U15)</f>
        <v>4.8199637796953278E-2</v>
      </c>
      <c r="W17" s="92" t="s">
        <v>335</v>
      </c>
    </row>
    <row r="18" spans="1:26" x14ac:dyDescent="0.25">
      <c r="D18" s="215" t="s">
        <v>337</v>
      </c>
      <c r="E18" s="215"/>
      <c r="F18" s="215"/>
      <c r="G18" s="215"/>
      <c r="H18" s="96">
        <f>AVERAGE(H6:H15)</f>
        <v>4.0611748623349486E-2</v>
      </c>
      <c r="J18" s="96"/>
      <c r="Q18" s="215" t="s">
        <v>337</v>
      </c>
      <c r="R18" s="215"/>
      <c r="S18" s="215"/>
      <c r="T18" s="215"/>
      <c r="U18" s="96">
        <f>AVERAGE(U6:U15)</f>
        <v>5.0507971149630862E-2</v>
      </c>
    </row>
    <row r="19" spans="1:26" x14ac:dyDescent="0.25">
      <c r="A19" s="176"/>
      <c r="B19" s="176"/>
      <c r="C19" s="176"/>
      <c r="D19" s="177"/>
      <c r="E19" s="177"/>
      <c r="F19" s="177"/>
      <c r="G19" s="177"/>
      <c r="H19" s="178"/>
      <c r="I19" s="176"/>
      <c r="J19" s="178"/>
      <c r="K19" s="176"/>
      <c r="L19" s="176"/>
      <c r="M19" s="176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9"/>
    </row>
    <row r="20" spans="1:26" x14ac:dyDescent="0.25">
      <c r="S20" s="82"/>
      <c r="U20" s="1"/>
    </row>
    <row r="21" spans="1:26" x14ac:dyDescent="0.25">
      <c r="O21" s="155"/>
      <c r="P21" s="86"/>
      <c r="Q21" s="172"/>
      <c r="R21" s="93"/>
      <c r="S21" s="167"/>
      <c r="T21" s="93"/>
      <c r="U21" s="173"/>
      <c r="W21" s="155"/>
      <c r="X21" s="86"/>
      <c r="Y21" s="172"/>
    </row>
    <row r="22" spans="1:26" x14ac:dyDescent="0.25">
      <c r="O22" s="155"/>
      <c r="P22" s="86"/>
      <c r="Q22" s="172"/>
      <c r="R22" s="93"/>
      <c r="S22" s="167"/>
      <c r="T22" s="93"/>
      <c r="U22" s="173"/>
      <c r="W22" s="155"/>
      <c r="X22" s="86"/>
      <c r="Y22" s="172"/>
    </row>
    <row r="23" spans="1:26" x14ac:dyDescent="0.25">
      <c r="O23" s="155"/>
      <c r="P23" s="87"/>
      <c r="Q23" s="174"/>
      <c r="R23" s="93"/>
      <c r="S23" s="167"/>
      <c r="T23" s="93"/>
      <c r="U23" s="173"/>
      <c r="W23" s="155"/>
      <c r="X23" s="87"/>
      <c r="Y23" s="174"/>
    </row>
    <row r="24" spans="1:26" x14ac:dyDescent="0.25">
      <c r="O24" s="155"/>
      <c r="P24" s="87"/>
      <c r="Q24" s="174"/>
      <c r="R24" s="93"/>
      <c r="S24" s="167"/>
      <c r="T24" s="93"/>
      <c r="U24" s="173"/>
      <c r="W24" s="155"/>
      <c r="X24" s="87"/>
      <c r="Y24" s="174"/>
    </row>
    <row r="25" spans="1:26" x14ac:dyDescent="0.25">
      <c r="O25" s="155"/>
      <c r="P25" s="87"/>
      <c r="Q25" s="174"/>
      <c r="R25" s="93"/>
      <c r="S25" s="167"/>
      <c r="T25" s="93"/>
      <c r="U25" s="173"/>
      <c r="W25" s="155"/>
      <c r="X25" s="87"/>
      <c r="Y25" s="174"/>
    </row>
    <row r="26" spans="1:26" x14ac:dyDescent="0.25">
      <c r="O26" s="155"/>
      <c r="P26" s="86"/>
      <c r="Q26" s="172"/>
      <c r="R26" s="93"/>
      <c r="S26" s="167"/>
      <c r="T26" s="93"/>
      <c r="U26" s="173"/>
      <c r="W26" s="155"/>
      <c r="X26" s="86"/>
      <c r="Y26" s="172"/>
    </row>
    <row r="27" spans="1:26" x14ac:dyDescent="0.25">
      <c r="O27" s="155"/>
      <c r="P27" s="86"/>
      <c r="Q27" s="172"/>
      <c r="R27" s="93"/>
      <c r="S27" s="167"/>
      <c r="T27" s="93"/>
      <c r="U27" s="173"/>
      <c r="W27" s="155"/>
      <c r="X27" s="86"/>
      <c r="Y27" s="172"/>
    </row>
    <row r="28" spans="1:26" x14ac:dyDescent="0.25">
      <c r="O28" s="156"/>
      <c r="P28" s="89"/>
      <c r="Q28" s="172"/>
      <c r="R28" s="93"/>
      <c r="S28" s="167"/>
      <c r="T28" s="93"/>
      <c r="U28" s="173"/>
      <c r="W28" s="156"/>
      <c r="X28" s="89"/>
      <c r="Y28" s="172"/>
    </row>
    <row r="29" spans="1:26" x14ac:dyDescent="0.25">
      <c r="O29" s="156"/>
      <c r="P29" s="89"/>
      <c r="Q29" s="172"/>
      <c r="R29" s="93"/>
      <c r="S29" s="167"/>
      <c r="T29" s="93"/>
      <c r="U29" s="173"/>
      <c r="W29" s="156"/>
      <c r="X29" s="89"/>
      <c r="Y29" s="172"/>
    </row>
    <row r="30" spans="1:26" x14ac:dyDescent="0.25">
      <c r="O30" s="156"/>
      <c r="P30" s="89"/>
      <c r="Q30" s="172"/>
      <c r="R30" s="93"/>
      <c r="S30" s="167"/>
      <c r="T30" s="93"/>
      <c r="U30" s="173"/>
      <c r="W30" s="156"/>
      <c r="X30" s="89"/>
      <c r="Y30" s="172"/>
    </row>
    <row r="31" spans="1:26" x14ac:dyDescent="0.25">
      <c r="O31" s="86"/>
      <c r="Q31" s="108"/>
      <c r="R31" s="108"/>
      <c r="S31" s="108"/>
      <c r="T31" s="108"/>
      <c r="U31" s="96"/>
      <c r="W31" s="86"/>
    </row>
    <row r="32" spans="1:26" x14ac:dyDescent="0.25">
      <c r="O32" s="92"/>
      <c r="Q32" s="108"/>
      <c r="R32" s="108"/>
      <c r="S32" s="108"/>
      <c r="T32" s="108"/>
      <c r="U32" s="96"/>
      <c r="W32" s="92"/>
    </row>
    <row r="33" spans="17:21" x14ac:dyDescent="0.25">
      <c r="Q33" s="215"/>
      <c r="R33" s="215"/>
      <c r="S33" s="215"/>
      <c r="T33" s="215"/>
      <c r="U33" s="96"/>
    </row>
  </sheetData>
  <mergeCells count="8">
    <mergeCell ref="Q33:T33"/>
    <mergeCell ref="A1:Z1"/>
    <mergeCell ref="O3:Z3"/>
    <mergeCell ref="Q18:T18"/>
    <mergeCell ref="D16:G16"/>
    <mergeCell ref="D17:G17"/>
    <mergeCell ref="D18:G18"/>
    <mergeCell ref="A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5EF9-AD63-4FC5-A824-57E8678C3D6D}">
  <sheetPr>
    <tabColor rgb="FF00B0F0"/>
  </sheetPr>
  <dimension ref="A1:Q125"/>
  <sheetViews>
    <sheetView workbookViewId="0">
      <pane ySplit="17" topLeftCell="A102" activePane="bottomLeft" state="frozen"/>
      <selection pane="bottomLeft" activeCell="J13" sqref="J13"/>
    </sheetView>
  </sheetViews>
  <sheetFormatPr baseColWidth="10" defaultColWidth="11.42578125" defaultRowHeight="15" x14ac:dyDescent="0.25"/>
  <cols>
    <col min="2" max="5" width="16.85546875" customWidth="1"/>
    <col min="7" max="7" width="19.5703125" customWidth="1"/>
    <col min="8" max="8" width="9" customWidth="1"/>
    <col min="9" max="9" width="6.7109375" customWidth="1"/>
    <col min="10" max="17" width="9" customWidth="1"/>
  </cols>
  <sheetData>
    <row r="1" spans="1:17" ht="18.75" x14ac:dyDescent="0.3">
      <c r="A1" s="5" t="s">
        <v>176</v>
      </c>
    </row>
    <row r="2" spans="1:17" x14ac:dyDescent="0.25">
      <c r="A2" s="6" t="s">
        <v>177</v>
      </c>
    </row>
    <row r="3" spans="1:17" x14ac:dyDescent="0.25">
      <c r="A3" s="6"/>
    </row>
    <row r="4" spans="1:17" x14ac:dyDescent="0.25">
      <c r="A4" s="182" t="s">
        <v>178</v>
      </c>
      <c r="B4" s="182"/>
      <c r="C4" s="182"/>
      <c r="D4" s="104"/>
      <c r="E4" s="104"/>
    </row>
    <row r="5" spans="1:17" s="4" customFormat="1" ht="15.75" thickBot="1" x14ac:dyDescent="0.3">
      <c r="A5" s="4" t="s">
        <v>10</v>
      </c>
      <c r="B5" s="2" t="s">
        <v>179</v>
      </c>
      <c r="C5" s="2"/>
      <c r="D5" s="2" t="s">
        <v>8</v>
      </c>
      <c r="E5" s="2"/>
      <c r="G5" s="40" t="s">
        <v>4</v>
      </c>
      <c r="H5" s="35">
        <v>2015</v>
      </c>
      <c r="I5" s="35">
        <v>2016</v>
      </c>
      <c r="J5" s="35">
        <v>2017</v>
      </c>
      <c r="K5" s="35">
        <v>2018</v>
      </c>
      <c r="L5" s="35">
        <v>2019</v>
      </c>
      <c r="M5" s="35">
        <v>2020</v>
      </c>
      <c r="N5" s="35">
        <v>2021</v>
      </c>
      <c r="O5" s="35">
        <v>2022</v>
      </c>
      <c r="P5" s="35">
        <v>2023</v>
      </c>
      <c r="Q5" s="35">
        <v>2024</v>
      </c>
    </row>
    <row r="6" spans="1:17" x14ac:dyDescent="0.25">
      <c r="A6" s="2" t="s">
        <v>14</v>
      </c>
      <c r="B6" s="3">
        <v>99.7</v>
      </c>
      <c r="C6" s="3"/>
      <c r="D6" s="106">
        <v>1</v>
      </c>
      <c r="E6" s="82"/>
      <c r="G6" s="39" t="s">
        <v>180</v>
      </c>
      <c r="H6" s="3">
        <f>C17</f>
        <v>100.00833333333334</v>
      </c>
      <c r="I6" s="3">
        <f>C29</f>
        <v>102.13333333333334</v>
      </c>
      <c r="J6" s="3">
        <f>C41</f>
        <v>104.53333333333335</v>
      </c>
      <c r="K6" s="3">
        <f>C53</f>
        <v>107.84166666666668</v>
      </c>
      <c r="L6" s="3">
        <f>C65</f>
        <v>109.3</v>
      </c>
      <c r="M6" s="3">
        <f>C77</f>
        <v>111.425</v>
      </c>
      <c r="N6" s="3">
        <f>C89</f>
        <v>113.24166666666667</v>
      </c>
      <c r="O6" s="3">
        <f>C101</f>
        <v>118.23333333333333</v>
      </c>
      <c r="P6" s="3">
        <f>C113</f>
        <v>127.25833333333333</v>
      </c>
    </row>
    <row r="7" spans="1:17" ht="15.75" thickBot="1" x14ac:dyDescent="0.3">
      <c r="A7" s="2" t="s">
        <v>17</v>
      </c>
      <c r="B7" s="3">
        <v>99.7</v>
      </c>
      <c r="C7" s="3"/>
      <c r="D7" s="106">
        <f>B7/B6</f>
        <v>1</v>
      </c>
      <c r="E7" s="82"/>
      <c r="F7" s="82"/>
      <c r="G7" s="41" t="s">
        <v>15</v>
      </c>
      <c r="H7" s="22"/>
      <c r="I7" s="46">
        <f>I6/H6</f>
        <v>1.0212482293142238</v>
      </c>
      <c r="J7" s="46">
        <f t="shared" ref="J7:P7" si="0">J6/I6</f>
        <v>1.0234986945169713</v>
      </c>
      <c r="K7" s="46">
        <f t="shared" si="0"/>
        <v>1.0316485969387756</v>
      </c>
      <c r="L7" s="46">
        <f t="shared" si="0"/>
        <v>1.0135229116760682</v>
      </c>
      <c r="M7" s="46">
        <f t="shared" si="0"/>
        <v>1.0194419030192132</v>
      </c>
      <c r="N7" s="46">
        <f t="shared" si="0"/>
        <v>1.0163039413656421</v>
      </c>
      <c r="O7" s="46">
        <f t="shared" si="0"/>
        <v>1.0440797704025313</v>
      </c>
      <c r="P7" s="46">
        <f t="shared" si="0"/>
        <v>1.0763321116436424</v>
      </c>
      <c r="Q7" s="22"/>
    </row>
    <row r="8" spans="1:17" x14ac:dyDescent="0.25">
      <c r="A8" s="2" t="s">
        <v>19</v>
      </c>
      <c r="B8" s="3">
        <v>99.7</v>
      </c>
      <c r="C8" s="3"/>
      <c r="D8" s="106">
        <f>B8/B7</f>
        <v>1</v>
      </c>
      <c r="E8" s="82"/>
      <c r="F8" s="82"/>
    </row>
    <row r="9" spans="1:17" x14ac:dyDescent="0.25">
      <c r="A9" s="2" t="s">
        <v>21</v>
      </c>
      <c r="B9" s="3">
        <v>99.8</v>
      </c>
      <c r="C9" s="3"/>
      <c r="D9" s="106">
        <f>B9/B8</f>
        <v>1.0010030090270812</v>
      </c>
      <c r="E9" s="82"/>
      <c r="F9" s="82"/>
      <c r="G9" s="183" t="s">
        <v>22</v>
      </c>
      <c r="H9" s="183"/>
      <c r="I9" s="183"/>
      <c r="J9" s="183"/>
    </row>
    <row r="10" spans="1:17" x14ac:dyDescent="0.25">
      <c r="A10" s="2" t="s">
        <v>24</v>
      </c>
      <c r="B10" s="3">
        <v>100.1</v>
      </c>
      <c r="C10" s="3"/>
      <c r="D10" s="106">
        <f t="shared" ref="D10:D71" si="1">B10/B9</f>
        <v>1.003006012024048</v>
      </c>
      <c r="E10" s="82"/>
      <c r="F10" s="82"/>
      <c r="G10" s="183" t="s">
        <v>181</v>
      </c>
      <c r="H10" s="183"/>
      <c r="I10" s="183"/>
    </row>
    <row r="11" spans="1:17" x14ac:dyDescent="0.25">
      <c r="A11" s="2" t="s">
        <v>27</v>
      </c>
      <c r="B11" s="3">
        <v>100.1</v>
      </c>
      <c r="C11" s="3"/>
      <c r="D11" s="106">
        <f t="shared" si="1"/>
        <v>1</v>
      </c>
      <c r="E11" s="82"/>
      <c r="F11" s="82"/>
      <c r="G11" s="181" t="s">
        <v>28</v>
      </c>
      <c r="H11" s="181"/>
      <c r="I11" s="181"/>
      <c r="J11" t="s">
        <v>29</v>
      </c>
    </row>
    <row r="12" spans="1:17" x14ac:dyDescent="0.25">
      <c r="A12" s="2" t="s">
        <v>31</v>
      </c>
      <c r="B12" s="3">
        <v>100.1</v>
      </c>
      <c r="C12" s="3"/>
      <c r="D12" s="106">
        <f t="shared" si="1"/>
        <v>1</v>
      </c>
      <c r="E12" s="82"/>
      <c r="F12" s="82"/>
      <c r="G12" s="181" t="s">
        <v>182</v>
      </c>
      <c r="H12" s="181"/>
      <c r="I12" s="181"/>
      <c r="J12" s="105">
        <f>EXP(LN(1+(B115/B6-1))/((COUNT(B6:B115))-1))-1</f>
        <v>2.3451164816288284E-3</v>
      </c>
      <c r="K12" s="122"/>
    </row>
    <row r="13" spans="1:17" x14ac:dyDescent="0.25">
      <c r="A13" s="2" t="s">
        <v>34</v>
      </c>
      <c r="B13" s="3">
        <v>100.1</v>
      </c>
      <c r="C13" s="3"/>
      <c r="D13" s="106">
        <f t="shared" si="1"/>
        <v>1</v>
      </c>
      <c r="E13" s="82"/>
      <c r="F13" s="82"/>
    </row>
    <row r="14" spans="1:17" x14ac:dyDescent="0.25">
      <c r="A14" s="2" t="s">
        <v>37</v>
      </c>
      <c r="B14" s="3">
        <v>100.1</v>
      </c>
      <c r="C14" s="3"/>
      <c r="D14" s="106">
        <f t="shared" si="1"/>
        <v>1</v>
      </c>
      <c r="E14" s="82"/>
      <c r="F14" s="82"/>
    </row>
    <row r="15" spans="1:17" x14ac:dyDescent="0.25">
      <c r="A15" s="2" t="s">
        <v>39</v>
      </c>
      <c r="B15" s="3">
        <v>100.2</v>
      </c>
      <c r="C15" s="3"/>
      <c r="D15" s="106">
        <f t="shared" si="1"/>
        <v>1.0009990009990011</v>
      </c>
      <c r="E15" s="82"/>
      <c r="F15" s="82"/>
    </row>
    <row r="16" spans="1:17" x14ac:dyDescent="0.25">
      <c r="A16" s="2" t="s">
        <v>41</v>
      </c>
      <c r="B16" s="3">
        <v>100.2</v>
      </c>
      <c r="C16" s="3"/>
      <c r="D16" s="106">
        <f t="shared" si="1"/>
        <v>1</v>
      </c>
      <c r="E16" s="82"/>
      <c r="F16" s="82"/>
    </row>
    <row r="17" spans="1:6" x14ac:dyDescent="0.25">
      <c r="A17" s="2" t="s">
        <v>43</v>
      </c>
      <c r="B17" s="3">
        <v>100.3</v>
      </c>
      <c r="C17" s="3">
        <f>AVERAGE(B6:B17)</f>
        <v>100.00833333333334</v>
      </c>
      <c r="D17" s="106">
        <f t="shared" si="1"/>
        <v>1.0009980039920159</v>
      </c>
      <c r="E17" s="82"/>
      <c r="F17" s="82"/>
    </row>
    <row r="18" spans="1:6" x14ac:dyDescent="0.25">
      <c r="A18" s="2" t="s">
        <v>45</v>
      </c>
      <c r="B18" s="3">
        <v>102</v>
      </c>
      <c r="C18" s="3"/>
      <c r="D18" s="106">
        <f t="shared" si="1"/>
        <v>1.0169491525423728</v>
      </c>
      <c r="E18" s="82"/>
      <c r="F18" s="82"/>
    </row>
    <row r="19" spans="1:6" x14ac:dyDescent="0.25">
      <c r="A19" s="2" t="s">
        <v>47</v>
      </c>
      <c r="B19" s="3">
        <v>102</v>
      </c>
      <c r="C19" s="3"/>
      <c r="D19" s="106">
        <f t="shared" si="1"/>
        <v>1</v>
      </c>
      <c r="E19" s="82"/>
      <c r="F19" s="82"/>
    </row>
    <row r="20" spans="1:6" x14ac:dyDescent="0.25">
      <c r="A20" s="2" t="s">
        <v>49</v>
      </c>
      <c r="B20" s="3">
        <v>102</v>
      </c>
      <c r="C20" s="3"/>
      <c r="D20" s="106">
        <f t="shared" si="1"/>
        <v>1</v>
      </c>
      <c r="E20" s="82"/>
      <c r="F20" s="82"/>
    </row>
    <row r="21" spans="1:6" x14ac:dyDescent="0.25">
      <c r="A21" s="2" t="s">
        <v>51</v>
      </c>
      <c r="B21" s="3">
        <v>102</v>
      </c>
      <c r="C21" s="3"/>
      <c r="D21" s="106">
        <f t="shared" si="1"/>
        <v>1</v>
      </c>
      <c r="E21" s="82"/>
      <c r="F21" s="82"/>
    </row>
    <row r="22" spans="1:6" x14ac:dyDescent="0.25">
      <c r="A22" s="2" t="s">
        <v>53</v>
      </c>
      <c r="B22" s="3">
        <v>102.1</v>
      </c>
      <c r="C22" s="3"/>
      <c r="D22" s="106">
        <f t="shared" si="1"/>
        <v>1.0009803921568627</v>
      </c>
      <c r="E22" s="82"/>
      <c r="F22" s="82"/>
    </row>
    <row r="23" spans="1:6" x14ac:dyDescent="0.25">
      <c r="A23" s="2" t="s">
        <v>55</v>
      </c>
      <c r="B23" s="3">
        <v>102.1</v>
      </c>
      <c r="C23" s="3"/>
      <c r="D23" s="106">
        <f t="shared" si="1"/>
        <v>1</v>
      </c>
      <c r="E23" s="82"/>
      <c r="F23" s="82"/>
    </row>
    <row r="24" spans="1:6" x14ac:dyDescent="0.25">
      <c r="A24" s="2" t="s">
        <v>57</v>
      </c>
      <c r="B24" s="3">
        <v>102.1</v>
      </c>
      <c r="C24" s="3"/>
      <c r="D24" s="106">
        <f t="shared" si="1"/>
        <v>1</v>
      </c>
      <c r="E24" s="82"/>
      <c r="F24" s="82"/>
    </row>
    <row r="25" spans="1:6" x14ac:dyDescent="0.25">
      <c r="A25" s="2" t="s">
        <v>59</v>
      </c>
      <c r="B25" s="3">
        <v>102.1</v>
      </c>
      <c r="C25" s="3"/>
      <c r="D25" s="106">
        <f t="shared" si="1"/>
        <v>1</v>
      </c>
      <c r="E25" s="82"/>
      <c r="F25" s="82"/>
    </row>
    <row r="26" spans="1:6" x14ac:dyDescent="0.25">
      <c r="A26" s="2" t="s">
        <v>61</v>
      </c>
      <c r="B26" s="3">
        <v>102.1</v>
      </c>
      <c r="C26" s="3"/>
      <c r="D26" s="106">
        <f t="shared" si="1"/>
        <v>1</v>
      </c>
      <c r="E26" s="82"/>
      <c r="F26" s="82"/>
    </row>
    <row r="27" spans="1:6" x14ac:dyDescent="0.25">
      <c r="A27" s="2" t="s">
        <v>63</v>
      </c>
      <c r="B27" s="3">
        <v>102.3</v>
      </c>
      <c r="C27" s="3"/>
      <c r="D27" s="106">
        <f t="shared" si="1"/>
        <v>1.0019588638589618</v>
      </c>
      <c r="E27" s="82"/>
      <c r="F27" s="82"/>
    </row>
    <row r="28" spans="1:6" x14ac:dyDescent="0.25">
      <c r="A28" s="2" t="s">
        <v>65</v>
      </c>
      <c r="B28" s="3">
        <v>102.3</v>
      </c>
      <c r="C28" s="3"/>
      <c r="D28" s="106">
        <f t="shared" si="1"/>
        <v>1</v>
      </c>
      <c r="E28" s="82"/>
      <c r="F28" s="82"/>
    </row>
    <row r="29" spans="1:6" x14ac:dyDescent="0.25">
      <c r="A29" s="2" t="s">
        <v>67</v>
      </c>
      <c r="B29" s="3">
        <v>102.5</v>
      </c>
      <c r="C29" s="3">
        <f>AVERAGE(B18:B29)</f>
        <v>102.13333333333334</v>
      </c>
      <c r="D29" s="106">
        <f t="shared" si="1"/>
        <v>1.0019550342130987</v>
      </c>
      <c r="E29" s="82"/>
      <c r="F29" s="82"/>
    </row>
    <row r="30" spans="1:6" x14ac:dyDescent="0.25">
      <c r="A30" s="2" t="s">
        <v>69</v>
      </c>
      <c r="B30" s="3">
        <v>103.5</v>
      </c>
      <c r="C30" s="3"/>
      <c r="D30" s="106">
        <f t="shared" si="1"/>
        <v>1.0097560975609756</v>
      </c>
      <c r="E30" s="82"/>
      <c r="F30" s="82"/>
    </row>
    <row r="31" spans="1:6" x14ac:dyDescent="0.25">
      <c r="A31" s="2" t="s">
        <v>71</v>
      </c>
      <c r="B31" s="3">
        <v>103.5</v>
      </c>
      <c r="C31" s="3"/>
      <c r="D31" s="106">
        <f t="shared" si="1"/>
        <v>1</v>
      </c>
      <c r="E31" s="82"/>
      <c r="F31" s="82"/>
    </row>
    <row r="32" spans="1:6" x14ac:dyDescent="0.25">
      <c r="A32" s="2" t="s">
        <v>73</v>
      </c>
      <c r="B32" s="3">
        <v>103.6</v>
      </c>
      <c r="C32" s="3"/>
      <c r="D32" s="106">
        <f t="shared" si="1"/>
        <v>1.0009661835748791</v>
      </c>
      <c r="E32" s="82"/>
      <c r="F32" s="82"/>
    </row>
    <row r="33" spans="1:6" x14ac:dyDescent="0.25">
      <c r="A33" s="2" t="s">
        <v>75</v>
      </c>
      <c r="B33" s="3">
        <v>104.5</v>
      </c>
      <c r="C33" s="3"/>
      <c r="D33" s="106">
        <f t="shared" si="1"/>
        <v>1.0086872586872588</v>
      </c>
      <c r="E33" s="82"/>
      <c r="F33" s="82"/>
    </row>
    <row r="34" spans="1:6" x14ac:dyDescent="0.25">
      <c r="A34" s="2" t="s">
        <v>77</v>
      </c>
      <c r="B34" s="3">
        <v>104.5</v>
      </c>
      <c r="C34" s="3"/>
      <c r="D34" s="106">
        <f t="shared" si="1"/>
        <v>1</v>
      </c>
      <c r="E34" s="82"/>
      <c r="F34" s="82"/>
    </row>
    <row r="35" spans="1:6" x14ac:dyDescent="0.25">
      <c r="A35" s="2" t="s">
        <v>79</v>
      </c>
      <c r="B35" s="3">
        <v>104.5</v>
      </c>
      <c r="C35" s="3"/>
      <c r="D35" s="106">
        <f t="shared" si="1"/>
        <v>1</v>
      </c>
      <c r="E35" s="82"/>
      <c r="F35" s="82"/>
    </row>
    <row r="36" spans="1:6" x14ac:dyDescent="0.25">
      <c r="A36" s="2" t="s">
        <v>81</v>
      </c>
      <c r="B36" s="3">
        <v>104.5</v>
      </c>
      <c r="C36" s="3"/>
      <c r="D36" s="106">
        <f t="shared" si="1"/>
        <v>1</v>
      </c>
      <c r="E36" s="82"/>
      <c r="F36" s="82"/>
    </row>
    <row r="37" spans="1:6" x14ac:dyDescent="0.25">
      <c r="A37" s="2" t="s">
        <v>83</v>
      </c>
      <c r="B37" s="3">
        <v>104.5</v>
      </c>
      <c r="C37" s="3"/>
      <c r="D37" s="106">
        <f t="shared" si="1"/>
        <v>1</v>
      </c>
      <c r="E37" s="82"/>
      <c r="F37" s="82"/>
    </row>
    <row r="38" spans="1:6" x14ac:dyDescent="0.25">
      <c r="A38" s="2" t="s">
        <v>85</v>
      </c>
      <c r="B38" s="3">
        <v>105</v>
      </c>
      <c r="C38" s="3"/>
      <c r="D38" s="106">
        <f t="shared" si="1"/>
        <v>1.0047846889952152</v>
      </c>
      <c r="E38" s="82"/>
      <c r="F38" s="82"/>
    </row>
    <row r="39" spans="1:6" x14ac:dyDescent="0.25">
      <c r="A39" s="2" t="s">
        <v>87</v>
      </c>
      <c r="B39" s="3">
        <v>104.3</v>
      </c>
      <c r="C39" s="3"/>
      <c r="D39" s="106">
        <f t="shared" si="1"/>
        <v>0.99333333333333329</v>
      </c>
      <c r="E39" s="82"/>
      <c r="F39" s="82"/>
    </row>
    <row r="40" spans="1:6" x14ac:dyDescent="0.25">
      <c r="A40" s="2" t="s">
        <v>89</v>
      </c>
      <c r="B40" s="3">
        <v>106</v>
      </c>
      <c r="C40" s="3"/>
      <c r="D40" s="106">
        <f t="shared" si="1"/>
        <v>1.0162991371045063</v>
      </c>
      <c r="E40" s="82"/>
      <c r="F40" s="82"/>
    </row>
    <row r="41" spans="1:6" x14ac:dyDescent="0.25">
      <c r="A41" s="2" t="s">
        <v>91</v>
      </c>
      <c r="B41" s="3">
        <v>106</v>
      </c>
      <c r="C41" s="3">
        <f>AVERAGE(B30:B41)</f>
        <v>104.53333333333335</v>
      </c>
      <c r="D41" s="106">
        <f t="shared" si="1"/>
        <v>1</v>
      </c>
      <c r="E41" s="82"/>
      <c r="F41" s="82"/>
    </row>
    <row r="42" spans="1:6" x14ac:dyDescent="0.25">
      <c r="A42" s="2" t="s">
        <v>92</v>
      </c>
      <c r="B42" s="3">
        <v>107.3</v>
      </c>
      <c r="C42" s="3"/>
      <c r="D42" s="106">
        <f t="shared" si="1"/>
        <v>1.0122641509433963</v>
      </c>
      <c r="E42" s="82"/>
      <c r="F42" s="82"/>
    </row>
    <row r="43" spans="1:6" x14ac:dyDescent="0.25">
      <c r="A43" s="2" t="s">
        <v>93</v>
      </c>
      <c r="B43" s="3">
        <v>107.4</v>
      </c>
      <c r="C43" s="3"/>
      <c r="D43" s="106">
        <f t="shared" si="1"/>
        <v>1.000931966449208</v>
      </c>
      <c r="E43" s="82"/>
      <c r="F43" s="82"/>
    </row>
    <row r="44" spans="1:6" x14ac:dyDescent="0.25">
      <c r="A44" s="2" t="s">
        <v>94</v>
      </c>
      <c r="B44" s="3">
        <v>107.4</v>
      </c>
      <c r="C44" s="3"/>
      <c r="D44" s="106">
        <f t="shared" si="1"/>
        <v>1</v>
      </c>
      <c r="E44" s="82"/>
      <c r="F44" s="82"/>
    </row>
    <row r="45" spans="1:6" x14ac:dyDescent="0.25">
      <c r="A45" s="2" t="s">
        <v>95</v>
      </c>
      <c r="B45" s="3">
        <v>107.4</v>
      </c>
      <c r="C45" s="3"/>
      <c r="D45" s="106">
        <f t="shared" si="1"/>
        <v>1</v>
      </c>
      <c r="E45" s="82"/>
      <c r="F45" s="82"/>
    </row>
    <row r="46" spans="1:6" x14ac:dyDescent="0.25">
      <c r="A46" s="2" t="s">
        <v>96</v>
      </c>
      <c r="B46" s="3">
        <v>107.5</v>
      </c>
      <c r="C46" s="3"/>
      <c r="D46" s="106">
        <f t="shared" si="1"/>
        <v>1.0009310986964617</v>
      </c>
      <c r="E46" s="82"/>
      <c r="F46" s="82"/>
    </row>
    <row r="47" spans="1:6" x14ac:dyDescent="0.25">
      <c r="A47" s="2" t="s">
        <v>97</v>
      </c>
      <c r="B47" s="3">
        <v>107.9</v>
      </c>
      <c r="C47" s="3"/>
      <c r="D47" s="106">
        <f t="shared" si="1"/>
        <v>1.0037209302325583</v>
      </c>
      <c r="E47" s="82"/>
      <c r="F47" s="82"/>
    </row>
    <row r="48" spans="1:6" x14ac:dyDescent="0.25">
      <c r="A48" s="2" t="s">
        <v>98</v>
      </c>
      <c r="B48" s="3">
        <v>107.9</v>
      </c>
      <c r="C48" s="3"/>
      <c r="D48" s="106">
        <f t="shared" si="1"/>
        <v>1</v>
      </c>
      <c r="E48" s="82"/>
      <c r="F48" s="82"/>
    </row>
    <row r="49" spans="1:6" x14ac:dyDescent="0.25">
      <c r="A49" s="2" t="s">
        <v>99</v>
      </c>
      <c r="B49" s="3">
        <v>108</v>
      </c>
      <c r="C49" s="3"/>
      <c r="D49" s="106">
        <f t="shared" si="1"/>
        <v>1.0009267840593141</v>
      </c>
      <c r="E49" s="82"/>
      <c r="F49" s="82"/>
    </row>
    <row r="50" spans="1:6" x14ac:dyDescent="0.25">
      <c r="A50" s="2" t="s">
        <v>100</v>
      </c>
      <c r="B50" s="3">
        <v>107.7</v>
      </c>
      <c r="C50" s="3"/>
      <c r="D50" s="106">
        <f t="shared" si="1"/>
        <v>0.99722222222222223</v>
      </c>
      <c r="E50" s="82"/>
      <c r="F50" s="82"/>
    </row>
    <row r="51" spans="1:6" x14ac:dyDescent="0.25">
      <c r="A51" s="2" t="s">
        <v>101</v>
      </c>
      <c r="B51" s="3">
        <v>108.2</v>
      </c>
      <c r="C51" s="3"/>
      <c r="D51" s="106">
        <f t="shared" si="1"/>
        <v>1.0046425255338904</v>
      </c>
      <c r="E51" s="82"/>
      <c r="F51" s="82"/>
    </row>
    <row r="52" spans="1:6" x14ac:dyDescent="0.25">
      <c r="A52" s="2" t="s">
        <v>102</v>
      </c>
      <c r="B52" s="3">
        <v>108.7</v>
      </c>
      <c r="C52" s="3"/>
      <c r="D52" s="106">
        <f t="shared" si="1"/>
        <v>1.0046210720887245</v>
      </c>
      <c r="E52" s="82"/>
      <c r="F52" s="82"/>
    </row>
    <row r="53" spans="1:6" x14ac:dyDescent="0.25">
      <c r="A53" s="2" t="s">
        <v>103</v>
      </c>
      <c r="B53" s="3">
        <v>108.7</v>
      </c>
      <c r="C53" s="3">
        <f>AVERAGE(B42:B53)</f>
        <v>107.84166666666668</v>
      </c>
      <c r="D53" s="106">
        <f t="shared" si="1"/>
        <v>1</v>
      </c>
      <c r="E53" s="82"/>
      <c r="F53" s="82"/>
    </row>
    <row r="54" spans="1:6" x14ac:dyDescent="0.25">
      <c r="A54" s="2" t="s">
        <v>104</v>
      </c>
      <c r="B54" s="3">
        <v>109.7</v>
      </c>
      <c r="C54" s="3"/>
      <c r="D54" s="106">
        <f t="shared" si="1"/>
        <v>1.0091996320147194</v>
      </c>
      <c r="E54" s="82"/>
      <c r="F54" s="82"/>
    </row>
    <row r="55" spans="1:6" x14ac:dyDescent="0.25">
      <c r="A55" s="2" t="s">
        <v>105</v>
      </c>
      <c r="B55" s="3">
        <v>109.7</v>
      </c>
      <c r="C55" s="3"/>
      <c r="D55" s="106">
        <f t="shared" si="1"/>
        <v>1</v>
      </c>
      <c r="E55" s="82"/>
      <c r="F55" s="82"/>
    </row>
    <row r="56" spans="1:6" x14ac:dyDescent="0.25">
      <c r="A56" s="2" t="s">
        <v>106</v>
      </c>
      <c r="B56" s="3">
        <v>109.7</v>
      </c>
      <c r="C56" s="3"/>
      <c r="D56" s="106">
        <f t="shared" si="1"/>
        <v>1</v>
      </c>
      <c r="E56" s="82"/>
      <c r="F56" s="82"/>
    </row>
    <row r="57" spans="1:6" x14ac:dyDescent="0.25">
      <c r="A57" s="2" t="s">
        <v>107</v>
      </c>
      <c r="B57" s="3">
        <v>109.9</v>
      </c>
      <c r="C57" s="3"/>
      <c r="D57" s="106">
        <f t="shared" si="1"/>
        <v>1.0018231540565179</v>
      </c>
      <c r="E57" s="82"/>
      <c r="F57" s="82"/>
    </row>
    <row r="58" spans="1:6" x14ac:dyDescent="0.25">
      <c r="A58" s="2" t="s">
        <v>108</v>
      </c>
      <c r="B58" s="3">
        <v>110</v>
      </c>
      <c r="C58" s="3"/>
      <c r="D58" s="106">
        <f t="shared" si="1"/>
        <v>1.0009099181073702</v>
      </c>
      <c r="E58" s="82"/>
      <c r="F58" s="82"/>
    </row>
    <row r="59" spans="1:6" x14ac:dyDescent="0.25">
      <c r="A59" s="2" t="s">
        <v>109</v>
      </c>
      <c r="B59" s="3">
        <v>110</v>
      </c>
      <c r="C59" s="3"/>
      <c r="D59" s="106">
        <f t="shared" si="1"/>
        <v>1</v>
      </c>
      <c r="E59" s="82"/>
      <c r="F59" s="82"/>
    </row>
    <row r="60" spans="1:6" x14ac:dyDescent="0.25">
      <c r="A60" s="2" t="s">
        <v>110</v>
      </c>
      <c r="B60" s="3">
        <v>110</v>
      </c>
      <c r="C60" s="3"/>
      <c r="D60" s="106">
        <f t="shared" si="1"/>
        <v>1</v>
      </c>
      <c r="E60" s="82"/>
      <c r="F60" s="82"/>
    </row>
    <row r="61" spans="1:6" x14ac:dyDescent="0.25">
      <c r="A61" s="2" t="s">
        <v>111</v>
      </c>
      <c r="B61" s="3">
        <v>109.9</v>
      </c>
      <c r="C61" s="3"/>
      <c r="D61" s="106">
        <f t="shared" si="1"/>
        <v>0.99909090909090914</v>
      </c>
      <c r="E61" s="82"/>
      <c r="F61" s="82"/>
    </row>
    <row r="62" spans="1:6" x14ac:dyDescent="0.25">
      <c r="A62" s="2" t="s">
        <v>112</v>
      </c>
      <c r="B62" s="3">
        <v>108.1</v>
      </c>
      <c r="C62" s="3"/>
      <c r="D62" s="106">
        <f t="shared" si="1"/>
        <v>0.9836214740673338</v>
      </c>
      <c r="E62" s="82"/>
      <c r="F62" s="82"/>
    </row>
    <row r="63" spans="1:6" x14ac:dyDescent="0.25">
      <c r="A63" s="2" t="s">
        <v>113</v>
      </c>
      <c r="B63" s="3">
        <v>108.1</v>
      </c>
      <c r="C63" s="3"/>
      <c r="D63" s="106">
        <f t="shared" si="1"/>
        <v>1</v>
      </c>
      <c r="E63" s="82"/>
      <c r="F63" s="82"/>
    </row>
    <row r="64" spans="1:6" x14ac:dyDescent="0.25">
      <c r="A64" s="2" t="s">
        <v>114</v>
      </c>
      <c r="B64" s="3">
        <v>108.2</v>
      </c>
      <c r="C64" s="3"/>
      <c r="D64" s="106">
        <f t="shared" si="1"/>
        <v>1.0009250693802036</v>
      </c>
      <c r="E64" s="82"/>
      <c r="F64" s="82"/>
    </row>
    <row r="65" spans="1:6" x14ac:dyDescent="0.25">
      <c r="A65" s="2" t="s">
        <v>115</v>
      </c>
      <c r="B65" s="3">
        <v>108.3</v>
      </c>
      <c r="C65" s="3">
        <f>AVERAGE(B54:B65)</f>
        <v>109.3</v>
      </c>
      <c r="D65" s="106">
        <f t="shared" si="1"/>
        <v>1.0009242144177448</v>
      </c>
      <c r="E65" s="82"/>
      <c r="F65" s="82"/>
    </row>
    <row r="66" spans="1:6" x14ac:dyDescent="0.25">
      <c r="A66" s="2" t="s">
        <v>116</v>
      </c>
      <c r="B66" s="3">
        <v>107.6</v>
      </c>
      <c r="C66" s="3"/>
      <c r="D66" s="106">
        <f t="shared" si="1"/>
        <v>0.99353647276084944</v>
      </c>
      <c r="E66" s="82"/>
      <c r="F66" s="82"/>
    </row>
    <row r="67" spans="1:6" x14ac:dyDescent="0.25">
      <c r="A67" s="2" t="s">
        <v>117</v>
      </c>
      <c r="B67" s="3">
        <v>107.6</v>
      </c>
      <c r="C67" s="3"/>
      <c r="D67" s="106">
        <f t="shared" si="1"/>
        <v>1</v>
      </c>
      <c r="E67" s="82"/>
      <c r="F67" s="82"/>
    </row>
    <row r="68" spans="1:6" x14ac:dyDescent="0.25">
      <c r="A68" s="2" t="s">
        <v>118</v>
      </c>
      <c r="B68" s="3">
        <v>107.6</v>
      </c>
      <c r="C68" s="3"/>
      <c r="D68" s="106">
        <f t="shared" si="1"/>
        <v>1</v>
      </c>
      <c r="E68" s="82"/>
      <c r="F68" s="82"/>
    </row>
    <row r="69" spans="1:6" x14ac:dyDescent="0.25">
      <c r="A69" s="2" t="s">
        <v>119</v>
      </c>
      <c r="B69" s="3">
        <v>109.5</v>
      </c>
      <c r="C69" s="3"/>
      <c r="D69" s="106">
        <f t="shared" si="1"/>
        <v>1.0176579925650557</v>
      </c>
      <c r="E69" s="82"/>
      <c r="F69" s="82"/>
    </row>
    <row r="70" spans="1:6" x14ac:dyDescent="0.25">
      <c r="A70" s="2" t="s">
        <v>120</v>
      </c>
      <c r="B70" s="3">
        <v>111.9</v>
      </c>
      <c r="C70" s="3"/>
      <c r="D70" s="106">
        <f t="shared" si="1"/>
        <v>1.0219178082191782</v>
      </c>
      <c r="E70" s="82"/>
      <c r="F70" s="82"/>
    </row>
    <row r="71" spans="1:6" x14ac:dyDescent="0.25">
      <c r="A71" s="2" t="s">
        <v>121</v>
      </c>
      <c r="B71" s="3">
        <v>112.8</v>
      </c>
      <c r="C71" s="3"/>
      <c r="D71" s="106">
        <f t="shared" si="1"/>
        <v>1.0080428954423593</v>
      </c>
      <c r="E71" s="82"/>
      <c r="F71" s="82"/>
    </row>
    <row r="72" spans="1:6" x14ac:dyDescent="0.25">
      <c r="A72" s="2" t="s">
        <v>122</v>
      </c>
      <c r="B72" s="3">
        <v>113.4</v>
      </c>
      <c r="C72" s="3"/>
      <c r="D72" s="106">
        <f t="shared" ref="D72:D112" si="2">B72/B71</f>
        <v>1.0053191489361704</v>
      </c>
      <c r="E72" s="82"/>
      <c r="F72" s="82"/>
    </row>
    <row r="73" spans="1:6" x14ac:dyDescent="0.25">
      <c r="A73" s="2" t="s">
        <v>123</v>
      </c>
      <c r="B73" s="3">
        <v>113.4</v>
      </c>
      <c r="C73" s="3"/>
      <c r="D73" s="106">
        <f t="shared" si="2"/>
        <v>1</v>
      </c>
      <c r="E73" s="82"/>
      <c r="F73" s="82"/>
    </row>
    <row r="74" spans="1:6" x14ac:dyDescent="0.25">
      <c r="A74" s="2" t="s">
        <v>124</v>
      </c>
      <c r="B74" s="3">
        <v>113.7</v>
      </c>
      <c r="C74" s="3"/>
      <c r="D74" s="106">
        <f t="shared" si="2"/>
        <v>1.0026455026455026</v>
      </c>
      <c r="E74" s="82"/>
      <c r="F74" s="82"/>
    </row>
    <row r="75" spans="1:6" x14ac:dyDescent="0.25">
      <c r="A75" s="2" t="s">
        <v>125</v>
      </c>
      <c r="B75" s="3">
        <v>113.2</v>
      </c>
      <c r="C75" s="3"/>
      <c r="D75" s="106">
        <f t="shared" si="2"/>
        <v>0.99560246262093233</v>
      </c>
      <c r="E75" s="82"/>
      <c r="F75" s="82"/>
    </row>
    <row r="76" spans="1:6" x14ac:dyDescent="0.25">
      <c r="A76" s="2" t="s">
        <v>126</v>
      </c>
      <c r="B76" s="3">
        <v>113.2</v>
      </c>
      <c r="C76" s="3"/>
      <c r="D76" s="106">
        <f t="shared" si="2"/>
        <v>1</v>
      </c>
      <c r="E76" s="82"/>
      <c r="F76" s="82"/>
    </row>
    <row r="77" spans="1:6" x14ac:dyDescent="0.25">
      <c r="A77" s="2" t="s">
        <v>127</v>
      </c>
      <c r="B77" s="3">
        <v>113.2</v>
      </c>
      <c r="C77" s="3">
        <f>AVERAGE(B66:B77)</f>
        <v>111.425</v>
      </c>
      <c r="D77" s="106">
        <f t="shared" si="2"/>
        <v>1</v>
      </c>
      <c r="E77" s="82"/>
      <c r="F77" s="82"/>
    </row>
    <row r="78" spans="1:6" x14ac:dyDescent="0.25">
      <c r="A78" s="2" t="s">
        <v>128</v>
      </c>
      <c r="B78" s="3">
        <v>113.3</v>
      </c>
      <c r="C78" s="3"/>
      <c r="D78" s="106">
        <f t="shared" si="2"/>
        <v>1.0008833922261484</v>
      </c>
      <c r="E78" s="82"/>
      <c r="F78" s="82"/>
    </row>
    <row r="79" spans="1:6" x14ac:dyDescent="0.25">
      <c r="A79" s="2" t="s">
        <v>129</v>
      </c>
      <c r="B79" s="3">
        <v>113.3</v>
      </c>
      <c r="C79" s="3"/>
      <c r="D79" s="106">
        <f t="shared" si="2"/>
        <v>1</v>
      </c>
      <c r="E79" s="82"/>
      <c r="F79" s="82"/>
    </row>
    <row r="80" spans="1:6" x14ac:dyDescent="0.25">
      <c r="A80" s="2" t="s">
        <v>130</v>
      </c>
      <c r="B80" s="3">
        <v>113.3</v>
      </c>
      <c r="C80" s="3"/>
      <c r="D80" s="106">
        <f t="shared" si="2"/>
        <v>1</v>
      </c>
      <c r="E80" s="82"/>
      <c r="F80" s="82"/>
    </row>
    <row r="81" spans="1:6" x14ac:dyDescent="0.25">
      <c r="A81" s="2" t="s">
        <v>131</v>
      </c>
      <c r="B81" s="3">
        <v>113.2</v>
      </c>
      <c r="C81" s="3"/>
      <c r="D81" s="106">
        <f t="shared" si="2"/>
        <v>0.99911738746690204</v>
      </c>
      <c r="E81" s="82"/>
      <c r="F81" s="82"/>
    </row>
    <row r="82" spans="1:6" x14ac:dyDescent="0.25">
      <c r="A82" s="2" t="s">
        <v>132</v>
      </c>
      <c r="B82" s="3">
        <v>113.1</v>
      </c>
      <c r="C82" s="3"/>
      <c r="D82" s="106">
        <f t="shared" si="2"/>
        <v>0.99911660777385147</v>
      </c>
      <c r="E82" s="82"/>
      <c r="F82" s="82"/>
    </row>
    <row r="83" spans="1:6" x14ac:dyDescent="0.25">
      <c r="A83" s="2" t="s">
        <v>133</v>
      </c>
      <c r="B83" s="3">
        <v>112.8</v>
      </c>
      <c r="C83" s="3"/>
      <c r="D83" s="106">
        <f t="shared" si="2"/>
        <v>0.99734748010610086</v>
      </c>
      <c r="E83" s="82"/>
      <c r="F83" s="82"/>
    </row>
    <row r="84" spans="1:6" x14ac:dyDescent="0.25">
      <c r="A84" s="2" t="s">
        <v>134</v>
      </c>
      <c r="B84" s="3">
        <v>112.9</v>
      </c>
      <c r="C84" s="3"/>
      <c r="D84" s="106">
        <f t="shared" si="2"/>
        <v>1.000886524822695</v>
      </c>
      <c r="E84" s="82"/>
      <c r="F84" s="82"/>
    </row>
    <row r="85" spans="1:6" x14ac:dyDescent="0.25">
      <c r="A85" s="2" t="s">
        <v>135</v>
      </c>
      <c r="B85" s="3">
        <v>112.9</v>
      </c>
      <c r="C85" s="3"/>
      <c r="D85" s="106">
        <f t="shared" si="2"/>
        <v>1</v>
      </c>
      <c r="E85" s="82"/>
      <c r="F85" s="82"/>
    </row>
    <row r="86" spans="1:6" x14ac:dyDescent="0.25">
      <c r="A86" s="2" t="s">
        <v>136</v>
      </c>
      <c r="B86" s="3">
        <v>113</v>
      </c>
      <c r="C86" s="3"/>
      <c r="D86" s="106">
        <f t="shared" si="2"/>
        <v>1.0008857395925597</v>
      </c>
      <c r="E86" s="82"/>
      <c r="F86" s="82"/>
    </row>
    <row r="87" spans="1:6" x14ac:dyDescent="0.25">
      <c r="A87" s="2" t="s">
        <v>137</v>
      </c>
      <c r="B87" s="3">
        <v>113.3</v>
      </c>
      <c r="C87" s="3"/>
      <c r="D87" s="106">
        <f t="shared" si="2"/>
        <v>1.0026548672566371</v>
      </c>
      <c r="E87" s="82"/>
      <c r="F87" s="82"/>
    </row>
    <row r="88" spans="1:6" x14ac:dyDescent="0.25">
      <c r="A88" s="2" t="s">
        <v>138</v>
      </c>
      <c r="B88" s="3">
        <v>113.9</v>
      </c>
      <c r="C88" s="3"/>
      <c r="D88" s="106">
        <f t="shared" si="2"/>
        <v>1.005295675198588</v>
      </c>
      <c r="E88" s="82"/>
      <c r="F88" s="82"/>
    </row>
    <row r="89" spans="1:6" x14ac:dyDescent="0.25">
      <c r="A89" s="2" t="s">
        <v>139</v>
      </c>
      <c r="B89" s="3">
        <v>113.9</v>
      </c>
      <c r="C89" s="3">
        <f>AVERAGE(B78:B89)</f>
        <v>113.24166666666667</v>
      </c>
      <c r="D89" s="106">
        <f t="shared" si="2"/>
        <v>1</v>
      </c>
      <c r="E89" s="82"/>
      <c r="F89" s="82"/>
    </row>
    <row r="90" spans="1:6" x14ac:dyDescent="0.25">
      <c r="A90" s="2" t="s">
        <v>140</v>
      </c>
      <c r="B90" s="3">
        <v>115</v>
      </c>
      <c r="C90" s="3"/>
      <c r="D90" s="106">
        <f t="shared" si="2"/>
        <v>1.009657594381036</v>
      </c>
      <c r="E90" s="82"/>
      <c r="F90" s="82"/>
    </row>
    <row r="91" spans="1:6" x14ac:dyDescent="0.25">
      <c r="A91" s="2" t="s">
        <v>141</v>
      </c>
      <c r="B91" s="3">
        <v>115.4</v>
      </c>
      <c r="C91" s="3"/>
      <c r="D91" s="106">
        <f t="shared" si="2"/>
        <v>1.0034782608695654</v>
      </c>
      <c r="E91" s="82"/>
      <c r="F91" s="82"/>
    </row>
    <row r="92" spans="1:6" x14ac:dyDescent="0.25">
      <c r="A92" s="2" t="s">
        <v>142</v>
      </c>
      <c r="B92" s="3">
        <v>116.2</v>
      </c>
      <c r="C92" s="3"/>
      <c r="D92" s="106">
        <f t="shared" si="2"/>
        <v>1.0069324090121317</v>
      </c>
      <c r="E92" s="82"/>
      <c r="F92" s="82"/>
    </row>
    <row r="93" spans="1:6" x14ac:dyDescent="0.25">
      <c r="A93" s="2" t="s">
        <v>143</v>
      </c>
      <c r="B93" s="3">
        <v>116.5</v>
      </c>
      <c r="C93" s="3"/>
      <c r="D93" s="106">
        <f t="shared" si="2"/>
        <v>1.0025817555938037</v>
      </c>
      <c r="E93" s="82"/>
      <c r="F93" s="82"/>
    </row>
    <row r="94" spans="1:6" x14ac:dyDescent="0.25">
      <c r="A94" s="2" t="s">
        <v>144</v>
      </c>
      <c r="B94" s="3">
        <v>117.3</v>
      </c>
      <c r="C94" s="3"/>
      <c r="D94" s="106">
        <f t="shared" si="2"/>
        <v>1.0068669527896996</v>
      </c>
      <c r="E94" s="82"/>
      <c r="F94" s="82"/>
    </row>
    <row r="95" spans="1:6" x14ac:dyDescent="0.25">
      <c r="A95" s="2" t="s">
        <v>145</v>
      </c>
      <c r="B95" s="3">
        <v>118.2</v>
      </c>
      <c r="C95" s="3"/>
      <c r="D95" s="106">
        <f t="shared" si="2"/>
        <v>1.0076726342710998</v>
      </c>
      <c r="E95" s="82"/>
      <c r="F95" s="82"/>
    </row>
    <row r="96" spans="1:6" x14ac:dyDescent="0.25">
      <c r="A96" s="2" t="s">
        <v>146</v>
      </c>
      <c r="B96" s="3">
        <v>119.2</v>
      </c>
      <c r="C96" s="3"/>
      <c r="D96" s="106">
        <f t="shared" si="2"/>
        <v>1.0084602368866329</v>
      </c>
      <c r="E96" s="82"/>
      <c r="F96" s="82"/>
    </row>
    <row r="97" spans="1:6" x14ac:dyDescent="0.25">
      <c r="A97" s="2" t="s">
        <v>147</v>
      </c>
      <c r="B97" s="3">
        <v>120</v>
      </c>
      <c r="C97" s="3"/>
      <c r="D97" s="106">
        <f t="shared" si="2"/>
        <v>1.006711409395973</v>
      </c>
      <c r="E97" s="82"/>
      <c r="F97" s="82"/>
    </row>
    <row r="98" spans="1:6" x14ac:dyDescent="0.25">
      <c r="A98" s="2" t="s">
        <v>148</v>
      </c>
      <c r="B98" s="3">
        <v>120.1</v>
      </c>
      <c r="C98" s="3"/>
      <c r="D98" s="106">
        <f t="shared" si="2"/>
        <v>1.0008333333333332</v>
      </c>
      <c r="E98" s="82"/>
      <c r="F98" s="82"/>
    </row>
    <row r="99" spans="1:6" x14ac:dyDescent="0.25">
      <c r="A99" s="2" t="s">
        <v>149</v>
      </c>
      <c r="B99" s="3">
        <v>120.3</v>
      </c>
      <c r="C99" s="3"/>
      <c r="D99" s="106">
        <f t="shared" si="2"/>
        <v>1.0016652789342215</v>
      </c>
      <c r="E99" s="82"/>
      <c r="F99" s="82"/>
    </row>
    <row r="100" spans="1:6" x14ac:dyDescent="0.25">
      <c r="A100" s="2" t="s">
        <v>150</v>
      </c>
      <c r="B100" s="3">
        <v>120.3</v>
      </c>
      <c r="C100" s="3"/>
      <c r="D100" s="106">
        <f t="shared" si="2"/>
        <v>1</v>
      </c>
      <c r="E100" s="82"/>
      <c r="F100" s="82"/>
    </row>
    <row r="101" spans="1:6" x14ac:dyDescent="0.25">
      <c r="A101" s="2" t="s">
        <v>151</v>
      </c>
      <c r="B101" s="3">
        <v>120.3</v>
      </c>
      <c r="C101" s="3">
        <f>AVERAGE(B90:B101)</f>
        <v>118.23333333333333</v>
      </c>
      <c r="D101" s="106">
        <f t="shared" si="2"/>
        <v>1</v>
      </c>
      <c r="E101" s="82"/>
      <c r="F101" s="82"/>
    </row>
    <row r="102" spans="1:6" x14ac:dyDescent="0.25">
      <c r="A102" s="2" t="s">
        <v>152</v>
      </c>
      <c r="B102" s="3">
        <v>129</v>
      </c>
      <c r="C102" s="3"/>
      <c r="D102" s="106">
        <f t="shared" si="2"/>
        <v>1.0723192019950125</v>
      </c>
      <c r="E102" s="82"/>
      <c r="F102" s="82"/>
    </row>
    <row r="103" spans="1:6" x14ac:dyDescent="0.25">
      <c r="A103" s="2" t="s">
        <v>153</v>
      </c>
      <c r="B103" s="3">
        <v>128.19999999999999</v>
      </c>
      <c r="C103" s="3"/>
      <c r="D103" s="106">
        <f t="shared" si="2"/>
        <v>0.99379844961240305</v>
      </c>
      <c r="E103" s="82"/>
      <c r="F103" s="82"/>
    </row>
    <row r="104" spans="1:6" x14ac:dyDescent="0.25">
      <c r="A104" s="2" t="s">
        <v>154</v>
      </c>
      <c r="B104" s="3">
        <v>128.19999999999999</v>
      </c>
      <c r="C104" s="3"/>
      <c r="D104" s="106">
        <f t="shared" si="2"/>
        <v>1</v>
      </c>
      <c r="E104" s="82"/>
      <c r="F104" s="82"/>
    </row>
    <row r="105" spans="1:6" x14ac:dyDescent="0.25">
      <c r="A105" s="2" t="s">
        <v>155</v>
      </c>
      <c r="B105" s="3">
        <v>127.4</v>
      </c>
      <c r="C105" s="3"/>
      <c r="D105" s="106">
        <f t="shared" si="2"/>
        <v>0.99375975039001574</v>
      </c>
      <c r="E105" s="82"/>
      <c r="F105" s="82"/>
    </row>
    <row r="106" spans="1:6" x14ac:dyDescent="0.25">
      <c r="A106" s="2" t="s">
        <v>156</v>
      </c>
      <c r="B106" s="3">
        <v>127.7</v>
      </c>
      <c r="C106" s="3"/>
      <c r="D106" s="106">
        <f t="shared" si="2"/>
        <v>1.0023547880690737</v>
      </c>
      <c r="E106" s="82"/>
      <c r="F106" s="82"/>
    </row>
    <row r="107" spans="1:6" x14ac:dyDescent="0.25">
      <c r="A107" s="2" t="s">
        <v>157</v>
      </c>
      <c r="B107" s="3">
        <v>127.3</v>
      </c>
      <c r="D107" s="106">
        <f t="shared" si="2"/>
        <v>0.99686765857478465</v>
      </c>
      <c r="E107" s="82"/>
      <c r="F107" s="82"/>
    </row>
    <row r="108" spans="1:6" x14ac:dyDescent="0.25">
      <c r="A108" s="2" t="s">
        <v>158</v>
      </c>
      <c r="B108" s="3">
        <v>127.3</v>
      </c>
      <c r="D108" s="106">
        <f t="shared" si="2"/>
        <v>1</v>
      </c>
      <c r="E108" s="82"/>
      <c r="F108" s="82"/>
    </row>
    <row r="109" spans="1:6" x14ac:dyDescent="0.25">
      <c r="A109" s="2" t="s">
        <v>159</v>
      </c>
      <c r="B109" s="3">
        <v>127.1</v>
      </c>
      <c r="D109" s="106">
        <f t="shared" si="2"/>
        <v>0.99842890809112328</v>
      </c>
      <c r="E109" s="82"/>
      <c r="F109" s="82"/>
    </row>
    <row r="110" spans="1:6" x14ac:dyDescent="0.25">
      <c r="A110" s="2" t="s">
        <v>160</v>
      </c>
      <c r="B110" s="3">
        <v>127.6</v>
      </c>
      <c r="D110" s="106">
        <f t="shared" si="2"/>
        <v>1.003933910306845</v>
      </c>
      <c r="E110" s="82"/>
      <c r="F110" s="82"/>
    </row>
    <row r="111" spans="1:6" x14ac:dyDescent="0.25">
      <c r="A111" s="2" t="s">
        <v>161</v>
      </c>
      <c r="B111" s="3">
        <v>128.5</v>
      </c>
      <c r="D111" s="106">
        <f>B111/B110</f>
        <v>1.0070532915360502</v>
      </c>
      <c r="E111" s="82"/>
      <c r="F111" s="82"/>
    </row>
    <row r="112" spans="1:6" x14ac:dyDescent="0.25">
      <c r="A112" s="2" t="s">
        <v>162</v>
      </c>
      <c r="B112" s="3">
        <v>128.5</v>
      </c>
      <c r="D112" s="106">
        <f t="shared" si="2"/>
        <v>1</v>
      </c>
      <c r="E112" s="82"/>
      <c r="F112" s="82"/>
    </row>
    <row r="113" spans="1:6" x14ac:dyDescent="0.25">
      <c r="A113" s="2" t="s">
        <v>163</v>
      </c>
      <c r="B113" s="3">
        <v>128.30000000000001</v>
      </c>
      <c r="C113" s="3">
        <f>AVERAGE(B101:B112)</f>
        <v>127.25833333333333</v>
      </c>
      <c r="D113" s="45">
        <f>B113/B112</f>
        <v>0.99844357976653708</v>
      </c>
      <c r="E113" s="82"/>
      <c r="F113" s="82"/>
    </row>
    <row r="114" spans="1:6" x14ac:dyDescent="0.25">
      <c r="A114" s="2" t="s">
        <v>164</v>
      </c>
      <c r="B114" s="3">
        <v>126.5</v>
      </c>
      <c r="D114" s="45">
        <f t="shared" ref="D114:D125" si="3">B114/B113</f>
        <v>0.98597038191738107</v>
      </c>
      <c r="E114" s="82"/>
    </row>
    <row r="115" spans="1:6" x14ac:dyDescent="0.25">
      <c r="A115" s="2" t="s">
        <v>165</v>
      </c>
      <c r="B115" s="3">
        <v>128.69999999999999</v>
      </c>
      <c r="D115" s="45">
        <f t="shared" si="3"/>
        <v>1.017391304347826</v>
      </c>
      <c r="E115" s="82"/>
    </row>
    <row r="116" spans="1:6" x14ac:dyDescent="0.25">
      <c r="A116" s="2" t="s">
        <v>166</v>
      </c>
      <c r="B116" s="3">
        <f t="shared" ref="B116:B125" si="4">B115*(1+$J$12)</f>
        <v>129.00181649118562</v>
      </c>
      <c r="D116" s="45">
        <f t="shared" si="3"/>
        <v>1.0023451164816288</v>
      </c>
      <c r="E116" s="82"/>
    </row>
    <row r="117" spans="1:6" x14ac:dyDescent="0.25">
      <c r="A117" s="2" t="s">
        <v>167</v>
      </c>
      <c r="B117" s="3">
        <f t="shared" si="4"/>
        <v>129.30434077719917</v>
      </c>
      <c r="D117" s="45">
        <f t="shared" si="3"/>
        <v>1.0023451164816288</v>
      </c>
      <c r="E117" s="82"/>
    </row>
    <row r="118" spans="1:6" x14ac:dyDescent="0.25">
      <c r="A118" s="2" t="s">
        <v>168</v>
      </c>
      <c r="B118" s="3">
        <f t="shared" si="4"/>
        <v>129.60757451790192</v>
      </c>
      <c r="D118" s="45">
        <f t="shared" si="3"/>
        <v>1.0023451164816288</v>
      </c>
      <c r="E118" s="82"/>
    </row>
    <row r="119" spans="1:6" x14ac:dyDescent="0.25">
      <c r="A119" s="2" t="s">
        <v>169</v>
      </c>
      <c r="B119" s="3">
        <f t="shared" si="4"/>
        <v>129.9115193770478</v>
      </c>
      <c r="D119" s="45">
        <f t="shared" si="3"/>
        <v>1.0023451164816288</v>
      </c>
      <c r="E119" s="82"/>
    </row>
    <row r="120" spans="1:6" x14ac:dyDescent="0.25">
      <c r="A120" s="2" t="s">
        <v>170</v>
      </c>
      <c r="B120" s="3">
        <f t="shared" si="4"/>
        <v>130.21617702229236</v>
      </c>
      <c r="D120" s="45">
        <f t="shared" si="3"/>
        <v>1.0023451164816288</v>
      </c>
      <c r="E120" s="82"/>
    </row>
    <row r="121" spans="1:6" x14ac:dyDescent="0.25">
      <c r="A121" s="2" t="s">
        <v>171</v>
      </c>
      <c r="B121" s="3">
        <f t="shared" si="4"/>
        <v>130.52154912520203</v>
      </c>
      <c r="D121" s="45">
        <f t="shared" si="3"/>
        <v>1.0023451164816288</v>
      </c>
      <c r="E121" s="82"/>
    </row>
    <row r="122" spans="1:6" x14ac:dyDescent="0.25">
      <c r="A122" s="2" t="s">
        <v>172</v>
      </c>
      <c r="B122" s="3">
        <f t="shared" si="4"/>
        <v>130.82763736126327</v>
      </c>
      <c r="D122" s="45">
        <f t="shared" si="3"/>
        <v>1.0023451164816288</v>
      </c>
      <c r="E122" s="82"/>
    </row>
    <row r="123" spans="1:6" x14ac:dyDescent="0.25">
      <c r="A123" s="2" t="s">
        <v>173</v>
      </c>
      <c r="B123" s="3">
        <f t="shared" si="4"/>
        <v>131.13444340989173</v>
      </c>
      <c r="D123" s="45">
        <f t="shared" si="3"/>
        <v>1.0023451164816288</v>
      </c>
      <c r="E123" s="82"/>
    </row>
    <row r="124" spans="1:6" x14ac:dyDescent="0.25">
      <c r="A124" s="2" t="s">
        <v>174</v>
      </c>
      <c r="B124" s="3">
        <f t="shared" si="4"/>
        <v>131.44196895444148</v>
      </c>
      <c r="D124" s="45">
        <f t="shared" si="3"/>
        <v>1.0023451164816288</v>
      </c>
      <c r="E124" s="82"/>
    </row>
    <row r="125" spans="1:6" x14ac:dyDescent="0.25">
      <c r="A125" s="2" t="s">
        <v>175</v>
      </c>
      <c r="B125" s="3">
        <f t="shared" si="4"/>
        <v>131.75021568221428</v>
      </c>
      <c r="D125" s="45">
        <f t="shared" si="3"/>
        <v>1.0023451164816288</v>
      </c>
      <c r="E125" s="82"/>
    </row>
  </sheetData>
  <mergeCells count="5">
    <mergeCell ref="A4:C4"/>
    <mergeCell ref="G12:I12"/>
    <mergeCell ref="G11:I11"/>
    <mergeCell ref="G9:J9"/>
    <mergeCell ref="G10:I10"/>
  </mergeCells>
  <phoneticPr fontId="20" type="noConversion"/>
  <hyperlinks>
    <hyperlink ref="A2" r:id="rId1" xr:uid="{F35A566D-C816-4297-A048-4107FAFD34B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8C43-EF21-474D-95BF-70E522BB24E5}">
  <sheetPr>
    <tabColor rgb="FF00B0F0"/>
  </sheetPr>
  <dimension ref="A1:V138"/>
  <sheetViews>
    <sheetView workbookViewId="0">
      <pane xSplit="1" ySplit="18" topLeftCell="B115" activePane="bottomRight" state="frozen"/>
      <selection pane="topRight" activeCell="B1" sqref="B1"/>
      <selection pane="bottomLeft" activeCell="A18" sqref="A18"/>
      <selection pane="bottomRight" activeCell="N18" sqref="N18"/>
    </sheetView>
  </sheetViews>
  <sheetFormatPr baseColWidth="10" defaultColWidth="11.42578125" defaultRowHeight="15" x14ac:dyDescent="0.25"/>
  <cols>
    <col min="1" max="1" width="13.42578125" customWidth="1"/>
    <col min="2" max="2" width="12.7109375" customWidth="1"/>
    <col min="4" max="4" width="9" customWidth="1"/>
    <col min="6" max="8" width="14.28515625" customWidth="1"/>
    <col min="11" max="11" width="27.28515625" style="1" customWidth="1"/>
    <col min="12" max="12" width="10" customWidth="1"/>
    <col min="13" max="13" width="12.42578125" customWidth="1"/>
    <col min="14" max="22" width="8.5703125" customWidth="1"/>
  </cols>
  <sheetData>
    <row r="1" spans="1:22" ht="18.75" customHeight="1" x14ac:dyDescent="0.25">
      <c r="A1" s="185" t="s">
        <v>183</v>
      </c>
      <c r="B1" s="185"/>
      <c r="C1" s="186" t="s">
        <v>176</v>
      </c>
      <c r="D1" s="186"/>
      <c r="E1" s="186"/>
    </row>
    <row r="2" spans="1:22" x14ac:dyDescent="0.25">
      <c r="A2" s="185"/>
      <c r="B2" s="185"/>
      <c r="C2" s="186"/>
      <c r="D2" s="186"/>
      <c r="E2" s="186"/>
    </row>
    <row r="3" spans="1:22" x14ac:dyDescent="0.25">
      <c r="A3" s="185"/>
      <c r="B3" s="185"/>
      <c r="C3" s="186"/>
      <c r="D3" s="186"/>
      <c r="E3" s="186"/>
    </row>
    <row r="4" spans="1:22" ht="45" customHeight="1" x14ac:dyDescent="0.25">
      <c r="A4" s="63"/>
      <c r="B4" s="188" t="s">
        <v>184</v>
      </c>
      <c r="C4" s="188"/>
      <c r="D4" s="188"/>
      <c r="E4" s="188"/>
    </row>
    <row r="5" spans="1:22" x14ac:dyDescent="0.25">
      <c r="A5" s="7"/>
      <c r="B5" s="9" t="s">
        <v>185</v>
      </c>
      <c r="C5" s="182" t="s">
        <v>186</v>
      </c>
      <c r="D5" s="182"/>
      <c r="E5" s="182"/>
    </row>
    <row r="6" spans="1:22" s="17" customFormat="1" ht="30" customHeight="1" x14ac:dyDescent="0.25">
      <c r="A6" s="16"/>
      <c r="B6" s="16" t="s">
        <v>187</v>
      </c>
      <c r="C6" s="18" t="s">
        <v>188</v>
      </c>
      <c r="D6" s="17" t="s">
        <v>189</v>
      </c>
      <c r="E6" s="17" t="s">
        <v>190</v>
      </c>
      <c r="F6" s="17" t="s">
        <v>191</v>
      </c>
      <c r="G6" s="17" t="s">
        <v>192</v>
      </c>
      <c r="H6" s="17" t="s">
        <v>15</v>
      </c>
    </row>
    <row r="7" spans="1:22" x14ac:dyDescent="0.25">
      <c r="A7" s="16"/>
      <c r="B7" s="16"/>
      <c r="C7" s="10">
        <v>96.6</v>
      </c>
      <c r="D7" s="10">
        <v>2.2000000000000002</v>
      </c>
      <c r="E7" s="17"/>
    </row>
    <row r="8" spans="1:22" x14ac:dyDescent="0.25">
      <c r="A8" s="16"/>
      <c r="B8" s="16"/>
      <c r="C8" s="10">
        <v>97.1</v>
      </c>
      <c r="D8" s="10">
        <v>2.1</v>
      </c>
      <c r="E8" s="17"/>
    </row>
    <row r="9" spans="1:22" x14ac:dyDescent="0.25">
      <c r="A9" s="16"/>
      <c r="B9" s="16"/>
      <c r="C9" s="10">
        <v>97.3</v>
      </c>
      <c r="D9" s="10">
        <v>2</v>
      </c>
      <c r="E9" s="17"/>
    </row>
    <row r="10" spans="1:22" ht="15.75" thickBot="1" x14ac:dyDescent="0.3">
      <c r="A10" s="16"/>
      <c r="B10" s="16"/>
      <c r="C10" s="10">
        <v>97.7</v>
      </c>
      <c r="D10" s="10">
        <v>1.9</v>
      </c>
      <c r="E10" s="17"/>
      <c r="K10" s="36" t="s">
        <v>4</v>
      </c>
      <c r="L10" s="35">
        <v>2015</v>
      </c>
      <c r="M10" s="35">
        <v>2016</v>
      </c>
      <c r="N10" s="35">
        <v>2017</v>
      </c>
      <c r="O10" s="35">
        <v>2018</v>
      </c>
      <c r="P10" s="35">
        <v>2019</v>
      </c>
      <c r="Q10" s="35">
        <v>2020</v>
      </c>
      <c r="R10" s="35">
        <v>2021</v>
      </c>
      <c r="S10" s="35">
        <v>2022</v>
      </c>
      <c r="T10" s="35">
        <v>2023</v>
      </c>
      <c r="U10" s="35">
        <v>2024</v>
      </c>
      <c r="V10" s="35">
        <v>2025</v>
      </c>
    </row>
    <row r="11" spans="1:22" ht="30" x14ac:dyDescent="0.25">
      <c r="A11" s="16"/>
      <c r="B11" s="16"/>
      <c r="C11" s="10">
        <v>97.8</v>
      </c>
      <c r="D11" s="10">
        <v>1.9</v>
      </c>
      <c r="E11" s="17"/>
      <c r="K11" s="47" t="s">
        <v>193</v>
      </c>
      <c r="L11" s="14"/>
      <c r="M11" s="48">
        <v>-6.2365302856928198E-3</v>
      </c>
      <c r="N11" s="48">
        <v>9.7234309388058594E-3</v>
      </c>
      <c r="O11" s="48">
        <v>2.4128229738638201E-3</v>
      </c>
      <c r="P11" s="48">
        <v>1.2791411499588E-2</v>
      </c>
      <c r="Q11" s="48">
        <v>1.45637919236857E-2</v>
      </c>
      <c r="R11" s="48">
        <v>-1.1144493299602499E-2</v>
      </c>
      <c r="S11" s="48">
        <v>-1.9749443514105999E-2</v>
      </c>
      <c r="T11" s="48">
        <f>F126/10</f>
        <v>2.7897874201175555E-2</v>
      </c>
    </row>
    <row r="12" spans="1:22" x14ac:dyDescent="0.25">
      <c r="A12" s="16"/>
      <c r="B12" s="16"/>
      <c r="C12" s="10">
        <v>97.5</v>
      </c>
      <c r="D12" s="10">
        <v>1.9</v>
      </c>
      <c r="E12" s="17"/>
      <c r="K12" s="37" t="s">
        <v>192</v>
      </c>
      <c r="L12">
        <v>1</v>
      </c>
      <c r="M12" s="14">
        <f>1+M11</f>
        <v>0.99376346971430718</v>
      </c>
      <c r="N12" s="14">
        <f t="shared" ref="N12:R12" si="0">1+N11</f>
        <v>1.0097234309388059</v>
      </c>
      <c r="O12" s="14">
        <f t="shared" si="0"/>
        <v>1.0024128229738638</v>
      </c>
      <c r="P12" s="14">
        <f t="shared" si="0"/>
        <v>1.012791411499588</v>
      </c>
      <c r="Q12" s="14">
        <f t="shared" si="0"/>
        <v>1.0145637919236856</v>
      </c>
      <c r="R12" s="14">
        <f t="shared" si="0"/>
        <v>0.98885550670039746</v>
      </c>
      <c r="S12" s="14">
        <f>1+S11</f>
        <v>0.98025055648589399</v>
      </c>
      <c r="T12" s="65">
        <f>1+T11</f>
        <v>1.0278978742011755</v>
      </c>
    </row>
    <row r="13" spans="1:22" ht="15.75" thickBot="1" x14ac:dyDescent="0.3">
      <c r="A13" s="16"/>
      <c r="B13" s="16"/>
      <c r="C13" s="10">
        <v>98.3</v>
      </c>
      <c r="D13" s="10">
        <v>2.2999999999999998</v>
      </c>
      <c r="E13" s="17"/>
      <c r="K13" s="41" t="s">
        <v>15</v>
      </c>
      <c r="L13" s="38"/>
      <c r="M13" s="38">
        <f>M12/L12</f>
        <v>0.99376346971430718</v>
      </c>
      <c r="N13" s="38">
        <f t="shared" ref="N13:R13" si="1">N12/M12</f>
        <v>1.0160601206533453</v>
      </c>
      <c r="O13" s="38">
        <f t="shared" si="1"/>
        <v>0.99275979170044126</v>
      </c>
      <c r="P13" s="38">
        <f t="shared" si="1"/>
        <v>1.0103536071046397</v>
      </c>
      <c r="Q13" s="38">
        <f t="shared" si="1"/>
        <v>1.0017499955113891</v>
      </c>
      <c r="R13" s="38">
        <f t="shared" si="1"/>
        <v>0.97466075033631605</v>
      </c>
      <c r="S13" s="38">
        <f>S12/R12</f>
        <v>0.99129807119827207</v>
      </c>
      <c r="T13" s="38">
        <f>T12/S12</f>
        <v>1.0486072845355912</v>
      </c>
      <c r="U13" s="38"/>
      <c r="V13" s="38"/>
    </row>
    <row r="14" spans="1:22" x14ac:dyDescent="0.25">
      <c r="A14" s="16"/>
      <c r="B14" s="16"/>
      <c r="C14" s="10">
        <v>97.9</v>
      </c>
      <c r="D14" s="10">
        <v>2</v>
      </c>
      <c r="E14" s="17"/>
    </row>
    <row r="15" spans="1:22" x14ac:dyDescent="0.25">
      <c r="A15" s="16"/>
      <c r="B15" s="16"/>
      <c r="C15" s="10">
        <v>98.5</v>
      </c>
      <c r="D15" s="10">
        <v>2.2000000000000002</v>
      </c>
      <c r="E15" s="17"/>
      <c r="K15" s="187" t="s">
        <v>22</v>
      </c>
      <c r="L15" s="187"/>
      <c r="M15" s="187"/>
      <c r="N15" t="s">
        <v>29</v>
      </c>
    </row>
    <row r="16" spans="1:22" x14ac:dyDescent="0.25">
      <c r="A16" s="16"/>
      <c r="B16" s="16"/>
      <c r="C16" s="10">
        <v>98.6</v>
      </c>
      <c r="D16" s="10">
        <v>2.1</v>
      </c>
      <c r="E16" s="17"/>
      <c r="K16" s="181" t="s">
        <v>194</v>
      </c>
      <c r="L16" s="181"/>
      <c r="M16" s="181"/>
      <c r="N16" s="82">
        <f>EXP(LN(1+(E126/E19-1))/((COUNT(E19:E126))-1))-1</f>
        <v>3.6682149610567372E-3</v>
      </c>
      <c r="O16" s="14"/>
      <c r="P16" s="14"/>
      <c r="Q16" s="14"/>
      <c r="R16" s="14"/>
      <c r="S16" s="14"/>
    </row>
    <row r="17" spans="1:15" ht="16.5" customHeight="1" x14ac:dyDescent="0.25">
      <c r="A17" s="16"/>
      <c r="B17" s="16"/>
      <c r="C17" s="10">
        <v>98.6</v>
      </c>
      <c r="D17" s="10">
        <v>2</v>
      </c>
      <c r="E17" s="17"/>
      <c r="K17" s="184" t="s">
        <v>195</v>
      </c>
      <c r="L17" s="184"/>
      <c r="M17" s="184"/>
      <c r="N17" s="82">
        <f>EXP(LN(1+(C128/C19-1))/((COUNT(C19:C128))-1))-1</f>
        <v>2.7008959984788916E-3</v>
      </c>
    </row>
    <row r="18" spans="1:15" x14ac:dyDescent="0.25">
      <c r="A18" s="16"/>
      <c r="B18" s="16"/>
      <c r="C18" s="10">
        <v>98.6</v>
      </c>
      <c r="D18" s="10">
        <v>2.1</v>
      </c>
      <c r="E18" s="17"/>
      <c r="K18" s="184" t="s">
        <v>196</v>
      </c>
      <c r="L18" s="184"/>
      <c r="M18" s="184"/>
      <c r="N18" s="82">
        <f>EXP(LN(1+(B124/B19-1))/((COUNT(B19:B124))-1))-1</f>
        <v>6.4359784205438864E-3</v>
      </c>
    </row>
    <row r="19" spans="1:15" x14ac:dyDescent="0.25">
      <c r="A19" s="9" t="s">
        <v>14</v>
      </c>
      <c r="B19" s="15">
        <v>3.36</v>
      </c>
      <c r="C19" s="3">
        <v>98.6</v>
      </c>
      <c r="D19" s="10">
        <v>2.1</v>
      </c>
      <c r="E19" s="14">
        <f>B19-D19</f>
        <v>1.2599999999999998</v>
      </c>
      <c r="F19" s="14"/>
      <c r="G19" s="45">
        <f>(1+(E19/100))</f>
        <v>1.0125999999999999</v>
      </c>
      <c r="H19" s="14">
        <f>G19/G19</f>
        <v>1</v>
      </c>
      <c r="I19" s="120"/>
      <c r="K19" s="1" t="s">
        <v>197</v>
      </c>
      <c r="N19" s="96">
        <f>N18-N17</f>
        <v>3.7350824220649947E-3</v>
      </c>
    </row>
    <row r="20" spans="1:15" x14ac:dyDescent="0.25">
      <c r="A20" s="9" t="s">
        <v>17</v>
      </c>
      <c r="B20" s="15">
        <v>3.07</v>
      </c>
      <c r="C20" s="3">
        <v>98.9</v>
      </c>
      <c r="D20" s="10">
        <v>1.9</v>
      </c>
      <c r="E20" s="14">
        <f t="shared" ref="E20:E30" si="2">B20-D20</f>
        <v>1.17</v>
      </c>
      <c r="F20" s="14"/>
      <c r="G20" s="45">
        <f>(1+(E20/100))</f>
        <v>1.0117</v>
      </c>
      <c r="H20" s="65">
        <f>G20/G19</f>
        <v>0.99911119889393651</v>
      </c>
      <c r="I20" s="82"/>
      <c r="K20"/>
    </row>
    <row r="21" spans="1:15" x14ac:dyDescent="0.25">
      <c r="A21" s="9" t="s">
        <v>19</v>
      </c>
      <c r="B21" s="15">
        <v>3.22</v>
      </c>
      <c r="C21" s="3">
        <v>99.2</v>
      </c>
      <c r="D21" s="10">
        <v>2</v>
      </c>
      <c r="E21" s="14">
        <f t="shared" si="2"/>
        <v>1.2200000000000002</v>
      </c>
      <c r="F21" s="14"/>
      <c r="G21" s="45">
        <f t="shared" ref="G21:G83" si="3">(1+(E21/100))</f>
        <v>1.0122</v>
      </c>
      <c r="H21" s="65">
        <f t="shared" ref="H21:H84" si="4">G21/G20</f>
        <v>1.0004942176534546</v>
      </c>
      <c r="I21" s="82"/>
      <c r="K21"/>
      <c r="L21" s="82"/>
      <c r="M21" s="82"/>
      <c r="N21" s="82"/>
      <c r="O21" s="3"/>
    </row>
    <row r="22" spans="1:15" x14ac:dyDescent="0.25">
      <c r="A22" s="9" t="s">
        <v>21</v>
      </c>
      <c r="B22" s="15">
        <v>3.37</v>
      </c>
      <c r="C22" s="3">
        <v>99.6</v>
      </c>
      <c r="D22" s="10">
        <v>1.9</v>
      </c>
      <c r="E22" s="14">
        <f t="shared" si="2"/>
        <v>1.4700000000000002</v>
      </c>
      <c r="F22" s="14"/>
      <c r="G22" s="45">
        <f t="shared" si="3"/>
        <v>1.0146999999999999</v>
      </c>
      <c r="H22" s="65">
        <f t="shared" si="4"/>
        <v>1.0024698676150958</v>
      </c>
      <c r="I22" s="82"/>
      <c r="K22"/>
      <c r="L22" s="82"/>
      <c r="M22" s="82"/>
      <c r="N22" s="82"/>
      <c r="O22" s="3"/>
    </row>
    <row r="23" spans="1:15" x14ac:dyDescent="0.25">
      <c r="A23" s="9" t="s">
        <v>24</v>
      </c>
      <c r="B23" s="15">
        <v>3.07</v>
      </c>
      <c r="C23" s="3">
        <v>99.8</v>
      </c>
      <c r="D23" s="10">
        <v>2</v>
      </c>
      <c r="E23" s="14">
        <f t="shared" si="2"/>
        <v>1.0699999999999998</v>
      </c>
      <c r="F23" s="14"/>
      <c r="G23" s="45">
        <f t="shared" si="3"/>
        <v>1.0106999999999999</v>
      </c>
      <c r="H23" s="65">
        <f t="shared" si="4"/>
        <v>0.99605794816201831</v>
      </c>
      <c r="I23" s="82"/>
      <c r="K23"/>
      <c r="L23" s="82"/>
      <c r="M23" s="82"/>
      <c r="N23" s="82"/>
      <c r="O23" s="3"/>
    </row>
    <row r="24" spans="1:15" x14ac:dyDescent="0.25">
      <c r="A24" s="9" t="s">
        <v>27</v>
      </c>
      <c r="B24" s="15">
        <v>3.17</v>
      </c>
      <c r="C24" s="3">
        <v>100.1</v>
      </c>
      <c r="D24" s="10">
        <v>2.7</v>
      </c>
      <c r="E24" s="14">
        <f t="shared" si="2"/>
        <v>0.46999999999999975</v>
      </c>
      <c r="F24" s="14"/>
      <c r="G24" s="45">
        <f t="shared" si="3"/>
        <v>1.0046999999999999</v>
      </c>
      <c r="H24" s="65">
        <f t="shared" si="4"/>
        <v>0.99406352033244283</v>
      </c>
      <c r="I24" s="82"/>
      <c r="K24"/>
      <c r="L24" s="82"/>
      <c r="M24" s="82"/>
      <c r="N24" s="82"/>
    </row>
    <row r="25" spans="1:15" x14ac:dyDescent="0.25">
      <c r="A25" s="9" t="s">
        <v>31</v>
      </c>
      <c r="B25" s="15">
        <v>3.07</v>
      </c>
      <c r="C25" s="3">
        <v>100.1</v>
      </c>
      <c r="D25" s="10">
        <v>1.8</v>
      </c>
      <c r="E25" s="14">
        <f t="shared" si="2"/>
        <v>1.2699999999999998</v>
      </c>
      <c r="F25" s="14"/>
      <c r="G25" s="45">
        <f t="shared" si="3"/>
        <v>1.0126999999999999</v>
      </c>
      <c r="H25" s="65">
        <f t="shared" si="4"/>
        <v>1.0079625758933015</v>
      </c>
      <c r="I25" s="82"/>
      <c r="K25"/>
      <c r="L25" s="82"/>
      <c r="M25" s="82"/>
      <c r="N25" s="82"/>
    </row>
    <row r="26" spans="1:15" x14ac:dyDescent="0.25">
      <c r="A26" s="9" t="s">
        <v>34</v>
      </c>
      <c r="B26" s="15">
        <v>2.71</v>
      </c>
      <c r="C26" s="3">
        <v>99.9</v>
      </c>
      <c r="D26" s="10">
        <v>2</v>
      </c>
      <c r="E26" s="14">
        <f t="shared" si="2"/>
        <v>0.71</v>
      </c>
      <c r="F26" s="14"/>
      <c r="G26" s="45">
        <f t="shared" si="3"/>
        <v>1.0071000000000001</v>
      </c>
      <c r="H26" s="65">
        <f t="shared" si="4"/>
        <v>0.99447022810309094</v>
      </c>
      <c r="I26" s="82"/>
      <c r="K26"/>
      <c r="L26" s="82"/>
      <c r="M26" s="82"/>
      <c r="N26" s="82"/>
    </row>
    <row r="27" spans="1:15" x14ac:dyDescent="0.25">
      <c r="A27" s="9" t="s">
        <v>37</v>
      </c>
      <c r="B27" s="15">
        <v>2.78</v>
      </c>
      <c r="C27" s="3">
        <v>100.6</v>
      </c>
      <c r="D27" s="10">
        <v>2.1</v>
      </c>
      <c r="E27" s="14">
        <f t="shared" si="2"/>
        <v>0.67999999999999972</v>
      </c>
      <c r="F27" s="14"/>
      <c r="G27" s="45">
        <f t="shared" si="3"/>
        <v>1.0067999999999999</v>
      </c>
      <c r="H27" s="65">
        <f t="shared" si="4"/>
        <v>0.99970211498361616</v>
      </c>
      <c r="I27" s="82"/>
      <c r="K27"/>
      <c r="L27" s="82"/>
      <c r="M27" s="82"/>
      <c r="N27" s="82"/>
    </row>
    <row r="28" spans="1:15" x14ac:dyDescent="0.25">
      <c r="A28" s="9" t="s">
        <v>39</v>
      </c>
      <c r="B28" s="15">
        <v>2.72</v>
      </c>
      <c r="C28" s="3">
        <v>101</v>
      </c>
      <c r="D28" s="10">
        <v>2.4</v>
      </c>
      <c r="E28" s="14">
        <f t="shared" si="2"/>
        <v>0.32000000000000028</v>
      </c>
      <c r="F28" s="14"/>
      <c r="G28" s="45">
        <f t="shared" si="3"/>
        <v>1.0032000000000001</v>
      </c>
      <c r="H28" s="65">
        <f t="shared" si="4"/>
        <v>0.99642431466031012</v>
      </c>
      <c r="I28" s="82"/>
      <c r="K28"/>
      <c r="L28" s="82"/>
      <c r="M28" s="82"/>
      <c r="N28" s="82"/>
    </row>
    <row r="29" spans="1:15" x14ac:dyDescent="0.25">
      <c r="A29" s="9" t="s">
        <v>41</v>
      </c>
      <c r="B29" s="15">
        <v>2.7</v>
      </c>
      <c r="C29" s="3">
        <v>101.3</v>
      </c>
      <c r="D29" s="10">
        <v>2.7</v>
      </c>
      <c r="E29" s="14">
        <f t="shared" si="2"/>
        <v>0</v>
      </c>
      <c r="F29" s="14"/>
      <c r="G29" s="45">
        <f t="shared" si="3"/>
        <v>1</v>
      </c>
      <c r="H29" s="65">
        <f t="shared" si="4"/>
        <v>0.99681020733652304</v>
      </c>
      <c r="I29" s="82"/>
      <c r="K29"/>
      <c r="L29" s="82"/>
      <c r="M29" s="82"/>
      <c r="N29" s="82"/>
    </row>
    <row r="30" spans="1:15" x14ac:dyDescent="0.25">
      <c r="A30" s="9" t="s">
        <v>43</v>
      </c>
      <c r="B30" s="15">
        <v>2.83</v>
      </c>
      <c r="C30" s="3">
        <v>100.9</v>
      </c>
      <c r="D30" s="10">
        <v>2.2999999999999998</v>
      </c>
      <c r="E30" s="14">
        <f t="shared" si="2"/>
        <v>0.53000000000000025</v>
      </c>
      <c r="F30" s="14">
        <f>AVERAGE(E19:E30)</f>
        <v>0.84749999999999981</v>
      </c>
      <c r="G30" s="45">
        <f t="shared" si="3"/>
        <v>1.0053000000000001</v>
      </c>
      <c r="H30" s="65">
        <f t="shared" si="4"/>
        <v>1.0053000000000001</v>
      </c>
      <c r="I30" s="82"/>
      <c r="K30"/>
      <c r="L30" s="82"/>
      <c r="M30" s="82"/>
      <c r="N30" s="82"/>
    </row>
    <row r="31" spans="1:15" x14ac:dyDescent="0.25">
      <c r="A31" s="9" t="s">
        <v>45</v>
      </c>
      <c r="B31" s="15">
        <v>2.81</v>
      </c>
      <c r="C31" s="3">
        <v>101.5</v>
      </c>
      <c r="D31" s="3">
        <f>((C31-C19)/C19)*100</f>
        <v>2.9411764705882413</v>
      </c>
      <c r="E31" s="14">
        <f t="shared" ref="E31:E62" si="5">B31-D31</f>
        <v>-0.13117647058824122</v>
      </c>
      <c r="F31" s="14"/>
      <c r="G31" s="45">
        <f t="shared" si="3"/>
        <v>0.99868823529411754</v>
      </c>
      <c r="H31" s="65">
        <f t="shared" si="4"/>
        <v>0.99342309290173825</v>
      </c>
      <c r="I31" s="82"/>
      <c r="K31"/>
      <c r="L31" s="82"/>
      <c r="M31" s="82"/>
      <c r="N31" s="3"/>
    </row>
    <row r="32" spans="1:15" x14ac:dyDescent="0.25">
      <c r="A32" s="9" t="s">
        <v>47</v>
      </c>
      <c r="B32" s="15">
        <v>2.8</v>
      </c>
      <c r="C32" s="3">
        <v>102.1</v>
      </c>
      <c r="D32" s="3">
        <f t="shared" ref="D32:D95" si="6">((C32-C20)/C20)*100</f>
        <v>3.2355915065722836</v>
      </c>
      <c r="E32" s="14">
        <f t="shared" si="5"/>
        <v>-0.43559150657228374</v>
      </c>
      <c r="F32" s="14"/>
      <c r="G32" s="45">
        <f t="shared" si="3"/>
        <v>0.99564408493427714</v>
      </c>
      <c r="H32" s="65">
        <f t="shared" si="4"/>
        <v>0.99695185118612728</v>
      </c>
      <c r="I32" s="82"/>
      <c r="K32"/>
      <c r="L32" s="82"/>
      <c r="M32" s="82"/>
      <c r="N32" s="3"/>
    </row>
    <row r="33" spans="1:15" x14ac:dyDescent="0.25">
      <c r="A33" s="9" t="s">
        <v>49</v>
      </c>
      <c r="B33" s="15">
        <v>3.01</v>
      </c>
      <c r="C33" s="3">
        <v>102.5</v>
      </c>
      <c r="D33" s="3">
        <f t="shared" si="6"/>
        <v>3.3266129032258034</v>
      </c>
      <c r="E33" s="14">
        <f t="shared" si="5"/>
        <v>-0.3166129032258036</v>
      </c>
      <c r="F33" s="14"/>
      <c r="G33" s="45">
        <f t="shared" si="3"/>
        <v>0.99683387096774201</v>
      </c>
      <c r="H33" s="65">
        <f t="shared" si="4"/>
        <v>1.0011949913141336</v>
      </c>
      <c r="I33" s="82"/>
      <c r="K33"/>
    </row>
    <row r="34" spans="1:15" x14ac:dyDescent="0.25">
      <c r="A34" s="9" t="s">
        <v>51</v>
      </c>
      <c r="B34" s="15">
        <v>2.97</v>
      </c>
      <c r="C34" s="3">
        <v>102.9</v>
      </c>
      <c r="D34" s="3">
        <f t="shared" si="6"/>
        <v>3.3132530120482042</v>
      </c>
      <c r="E34" s="14">
        <f t="shared" si="5"/>
        <v>-0.34325301204820402</v>
      </c>
      <c r="F34" s="14"/>
      <c r="G34" s="45">
        <f t="shared" si="3"/>
        <v>0.99656746987951794</v>
      </c>
      <c r="H34" s="65">
        <f t="shared" si="4"/>
        <v>0.99973275277257034</v>
      </c>
      <c r="I34" s="82"/>
    </row>
    <row r="35" spans="1:15" x14ac:dyDescent="0.25">
      <c r="A35" s="9" t="s">
        <v>53</v>
      </c>
      <c r="B35" s="15">
        <v>2.84</v>
      </c>
      <c r="C35" s="3">
        <v>103.2</v>
      </c>
      <c r="D35" s="3">
        <f t="shared" si="6"/>
        <v>3.4068136272545146</v>
      </c>
      <c r="E35" s="14">
        <f t="shared" si="5"/>
        <v>-0.56681362725451478</v>
      </c>
      <c r="F35" s="14"/>
      <c r="G35" s="45">
        <f t="shared" si="3"/>
        <v>0.99433186372745486</v>
      </c>
      <c r="H35" s="65">
        <f t="shared" si="4"/>
        <v>0.99775669363125674</v>
      </c>
      <c r="I35" s="82"/>
      <c r="K35"/>
      <c r="L35" s="65"/>
      <c r="M35" s="65"/>
      <c r="N35" s="65"/>
      <c r="O35" s="65"/>
    </row>
    <row r="36" spans="1:15" x14ac:dyDescent="0.25">
      <c r="A36" s="9" t="s">
        <v>55</v>
      </c>
      <c r="B36" s="15">
        <v>2.95</v>
      </c>
      <c r="C36" s="3">
        <v>103.8</v>
      </c>
      <c r="D36" s="3">
        <f t="shared" si="6"/>
        <v>3.6963036963036995</v>
      </c>
      <c r="E36" s="14">
        <f t="shared" si="5"/>
        <v>-0.7463036963036993</v>
      </c>
      <c r="F36" s="14"/>
      <c r="G36" s="45">
        <f t="shared" si="3"/>
        <v>0.99253696303696304</v>
      </c>
      <c r="H36" s="65">
        <f t="shared" si="4"/>
        <v>0.99819486757292153</v>
      </c>
      <c r="I36" s="82"/>
      <c r="K36"/>
      <c r="L36" s="65"/>
      <c r="M36" s="65"/>
      <c r="N36" s="65"/>
      <c r="O36" s="65"/>
    </row>
    <row r="37" spans="1:15" x14ac:dyDescent="0.25">
      <c r="A37" s="9" t="s">
        <v>57</v>
      </c>
      <c r="B37" s="15">
        <v>2.84</v>
      </c>
      <c r="C37" s="3">
        <v>104.5</v>
      </c>
      <c r="D37" s="3">
        <f t="shared" si="6"/>
        <v>4.3956043956044013</v>
      </c>
      <c r="E37" s="14">
        <f t="shared" si="5"/>
        <v>-1.5556043956044014</v>
      </c>
      <c r="F37" s="14"/>
      <c r="G37" s="45">
        <f t="shared" si="3"/>
        <v>0.98444395604395596</v>
      </c>
      <c r="H37" s="65">
        <f t="shared" si="4"/>
        <v>0.9918461404517932</v>
      </c>
      <c r="I37" s="82"/>
      <c r="K37"/>
      <c r="L37" s="65"/>
      <c r="M37" s="65"/>
      <c r="N37" s="65"/>
      <c r="O37" s="65"/>
    </row>
    <row r="38" spans="1:15" x14ac:dyDescent="0.25">
      <c r="A38" s="9" t="s">
        <v>59</v>
      </c>
      <c r="B38" s="15">
        <v>2.8</v>
      </c>
      <c r="C38" s="3">
        <v>103.9</v>
      </c>
      <c r="D38" s="3">
        <f t="shared" si="6"/>
        <v>4.0040040040040044</v>
      </c>
      <c r="E38" s="14">
        <f t="shared" si="5"/>
        <v>-1.2040040040040045</v>
      </c>
      <c r="F38" s="14"/>
      <c r="G38" s="45">
        <f t="shared" si="3"/>
        <v>0.98795995995996</v>
      </c>
      <c r="H38" s="65">
        <f t="shared" si="4"/>
        <v>1.0035715633118754</v>
      </c>
      <c r="I38" s="82"/>
      <c r="K38"/>
      <c r="L38" s="65"/>
      <c r="M38" s="65"/>
      <c r="N38" s="65"/>
      <c r="O38" s="65"/>
    </row>
    <row r="39" spans="1:15" x14ac:dyDescent="0.25">
      <c r="A39" s="9" t="s">
        <v>61</v>
      </c>
      <c r="B39" s="15">
        <v>3.03</v>
      </c>
      <c r="C39" s="3">
        <v>104.2</v>
      </c>
      <c r="D39" s="3">
        <f t="shared" si="6"/>
        <v>3.5785288270377822</v>
      </c>
      <c r="E39" s="14">
        <f t="shared" si="5"/>
        <v>-0.54852882703778238</v>
      </c>
      <c r="F39" s="14"/>
      <c r="G39" s="45">
        <f t="shared" si="3"/>
        <v>0.99451471172962214</v>
      </c>
      <c r="H39" s="65">
        <f t="shared" si="4"/>
        <v>1.0066346330168359</v>
      </c>
      <c r="I39" s="82"/>
      <c r="K39"/>
      <c r="L39" s="65"/>
      <c r="M39" s="65"/>
      <c r="N39" s="65"/>
      <c r="O39" s="65"/>
    </row>
    <row r="40" spans="1:15" x14ac:dyDescent="0.25">
      <c r="A40" s="9" t="s">
        <v>63</v>
      </c>
      <c r="B40" s="15">
        <v>3.05</v>
      </c>
      <c r="C40" s="3">
        <v>104.7</v>
      </c>
      <c r="D40" s="3">
        <f t="shared" si="6"/>
        <v>3.6633663366336657</v>
      </c>
      <c r="E40" s="14">
        <f t="shared" si="5"/>
        <v>-0.61336633663366591</v>
      </c>
      <c r="F40" s="14"/>
      <c r="G40" s="45">
        <f t="shared" si="3"/>
        <v>0.99386633663366331</v>
      </c>
      <c r="H40" s="65">
        <f t="shared" si="4"/>
        <v>0.99934804876357108</v>
      </c>
      <c r="I40" s="82"/>
      <c r="K40"/>
      <c r="L40" s="65"/>
      <c r="M40" s="65"/>
      <c r="N40" s="65"/>
      <c r="O40" s="65"/>
    </row>
    <row r="41" spans="1:15" x14ac:dyDescent="0.25">
      <c r="A41" s="9" t="s">
        <v>65</v>
      </c>
      <c r="B41" s="15">
        <v>2.91</v>
      </c>
      <c r="C41" s="3">
        <v>104.9</v>
      </c>
      <c r="D41" s="3">
        <f t="shared" si="6"/>
        <v>3.553800592300107</v>
      </c>
      <c r="E41" s="14">
        <f t="shared" si="5"/>
        <v>-0.64380059230010689</v>
      </c>
      <c r="F41" s="14"/>
      <c r="G41" s="45">
        <f t="shared" si="3"/>
        <v>0.99356199407699897</v>
      </c>
      <c r="H41" s="65">
        <f t="shared" si="4"/>
        <v>0.99969377918795888</v>
      </c>
      <c r="I41" s="82"/>
      <c r="K41"/>
      <c r="L41" s="65"/>
      <c r="M41" s="65"/>
      <c r="N41" s="65"/>
      <c r="O41" s="65"/>
    </row>
    <row r="42" spans="1:15" x14ac:dyDescent="0.25">
      <c r="A42" s="9" t="s">
        <v>67</v>
      </c>
      <c r="B42" s="15">
        <v>3.09</v>
      </c>
      <c r="C42" s="3">
        <v>104.4</v>
      </c>
      <c r="D42" s="3">
        <f t="shared" si="6"/>
        <v>3.4687809712586719</v>
      </c>
      <c r="E42" s="14">
        <f t="shared" si="5"/>
        <v>-0.37878097125867205</v>
      </c>
      <c r="F42" s="14">
        <f>AVERAGE(E31:E42)</f>
        <v>-0.62365302856928162</v>
      </c>
      <c r="G42" s="45">
        <f t="shared" si="3"/>
        <v>0.99621219028741326</v>
      </c>
      <c r="H42" s="65">
        <f t="shared" si="4"/>
        <v>1.0026673687462011</v>
      </c>
      <c r="I42" s="82"/>
      <c r="K42"/>
      <c r="L42" s="65"/>
      <c r="M42" s="65"/>
      <c r="N42" s="65"/>
      <c r="O42" s="65"/>
    </row>
    <row r="43" spans="1:15" x14ac:dyDescent="0.25">
      <c r="A43" s="9" t="s">
        <v>69</v>
      </c>
      <c r="B43" s="15">
        <v>3.02</v>
      </c>
      <c r="C43" s="3">
        <v>104.3</v>
      </c>
      <c r="D43" s="3">
        <f t="shared" si="6"/>
        <v>2.7586206896551695</v>
      </c>
      <c r="E43" s="14">
        <f t="shared" si="5"/>
        <v>0.26137931034483053</v>
      </c>
      <c r="F43" s="14"/>
      <c r="G43" s="45">
        <f t="shared" si="3"/>
        <v>1.0026137931034482</v>
      </c>
      <c r="H43" s="65">
        <f t="shared" si="4"/>
        <v>1.0064259430655913</v>
      </c>
      <c r="I43" s="82"/>
      <c r="K43"/>
      <c r="L43" s="65"/>
      <c r="M43" s="65"/>
      <c r="N43" s="65"/>
      <c r="O43" s="65"/>
    </row>
    <row r="44" spans="1:15" x14ac:dyDescent="0.25">
      <c r="A44" s="9" t="s">
        <v>71</v>
      </c>
      <c r="B44" s="15">
        <v>2.83</v>
      </c>
      <c r="C44" s="3">
        <v>104.7</v>
      </c>
      <c r="D44" s="3">
        <f t="shared" si="6"/>
        <v>2.5465230166503514</v>
      </c>
      <c r="E44" s="14">
        <f t="shared" si="5"/>
        <v>0.28347698334964866</v>
      </c>
      <c r="F44" s="14"/>
      <c r="G44" s="45">
        <f t="shared" si="3"/>
        <v>1.0028347698334965</v>
      </c>
      <c r="H44" s="65">
        <f t="shared" si="4"/>
        <v>1.0002204006483537</v>
      </c>
      <c r="I44" s="82"/>
      <c r="K44"/>
      <c r="L44" s="65"/>
      <c r="M44" s="65"/>
      <c r="N44" s="65"/>
      <c r="O44" s="65"/>
    </row>
    <row r="45" spans="1:15" x14ac:dyDescent="0.25">
      <c r="A45" s="9" t="s">
        <v>73</v>
      </c>
      <c r="B45" s="15">
        <v>3.03</v>
      </c>
      <c r="C45" s="3">
        <v>105</v>
      </c>
      <c r="D45" s="3">
        <f t="shared" si="6"/>
        <v>2.4390243902439024</v>
      </c>
      <c r="E45" s="14">
        <f t="shared" si="5"/>
        <v>0.59097560975609742</v>
      </c>
      <c r="F45" s="14"/>
      <c r="G45" s="45">
        <f t="shared" si="3"/>
        <v>1.0059097560975609</v>
      </c>
      <c r="H45" s="65">
        <f t="shared" si="4"/>
        <v>1.0030662940262582</v>
      </c>
      <c r="I45" s="82"/>
      <c r="K45"/>
      <c r="L45" s="65"/>
      <c r="M45" s="65"/>
      <c r="N45" s="65"/>
      <c r="O45" s="65"/>
    </row>
    <row r="46" spans="1:15" x14ac:dyDescent="0.25">
      <c r="A46" s="9" t="s">
        <v>75</v>
      </c>
      <c r="B46" s="15">
        <v>3.05</v>
      </c>
      <c r="C46" s="3">
        <v>105.2</v>
      </c>
      <c r="D46" s="3">
        <f t="shared" si="6"/>
        <v>2.2351797862001912</v>
      </c>
      <c r="E46" s="14">
        <f t="shared" si="5"/>
        <v>0.81482021379980862</v>
      </c>
      <c r="F46" s="14"/>
      <c r="G46" s="45">
        <f t="shared" si="3"/>
        <v>1.0081482021379982</v>
      </c>
      <c r="H46" s="65">
        <f t="shared" si="4"/>
        <v>1.0022252950892148</v>
      </c>
      <c r="I46" s="82"/>
      <c r="K46"/>
      <c r="L46" s="65"/>
      <c r="M46" s="65"/>
      <c r="N46" s="65"/>
      <c r="O46" s="65"/>
    </row>
    <row r="47" spans="1:15" x14ac:dyDescent="0.25">
      <c r="A47" s="9" t="s">
        <v>77</v>
      </c>
      <c r="B47" s="15">
        <v>2.74</v>
      </c>
      <c r="C47" s="3">
        <v>105.4</v>
      </c>
      <c r="D47" s="3">
        <f t="shared" si="6"/>
        <v>2.131782945736437</v>
      </c>
      <c r="E47" s="14">
        <f t="shared" si="5"/>
        <v>0.60821705426356321</v>
      </c>
      <c r="F47" s="14"/>
      <c r="G47" s="45">
        <f t="shared" si="3"/>
        <v>1.0060821705426357</v>
      </c>
      <c r="H47" s="65">
        <f t="shared" si="4"/>
        <v>0.99795066678591404</v>
      </c>
      <c r="I47" s="82"/>
    </row>
    <row r="48" spans="1:15" x14ac:dyDescent="0.25">
      <c r="A48" s="9" t="s">
        <v>79</v>
      </c>
      <c r="B48" s="15">
        <v>2.84</v>
      </c>
      <c r="C48" s="3">
        <v>105.8</v>
      </c>
      <c r="D48" s="3">
        <f t="shared" si="6"/>
        <v>1.9267822736030831</v>
      </c>
      <c r="E48" s="14">
        <f t="shared" si="5"/>
        <v>0.91321772639691678</v>
      </c>
      <c r="F48" s="14"/>
      <c r="G48" s="45">
        <f t="shared" si="3"/>
        <v>1.0091321772639692</v>
      </c>
      <c r="H48" s="65">
        <f t="shared" si="4"/>
        <v>1.0030315682064901</v>
      </c>
      <c r="I48" s="82"/>
    </row>
    <row r="49" spans="1:12" x14ac:dyDescent="0.25">
      <c r="A49" s="9" t="s">
        <v>81</v>
      </c>
      <c r="B49" s="15">
        <v>2.78</v>
      </c>
      <c r="C49" s="3">
        <v>106.1</v>
      </c>
      <c r="D49" s="3">
        <f t="shared" si="6"/>
        <v>1.531100478468894</v>
      </c>
      <c r="E49" s="14">
        <f t="shared" si="5"/>
        <v>1.2488995215311058</v>
      </c>
      <c r="F49" s="14"/>
      <c r="G49" s="45">
        <f t="shared" si="3"/>
        <v>1.0124889952153111</v>
      </c>
      <c r="H49" s="65">
        <f t="shared" si="4"/>
        <v>1.003326440308784</v>
      </c>
      <c r="I49" s="82"/>
    </row>
    <row r="50" spans="1:12" x14ac:dyDescent="0.25">
      <c r="A50" s="9" t="s">
        <v>83</v>
      </c>
      <c r="B50" s="15">
        <v>2.83</v>
      </c>
      <c r="C50" s="3">
        <v>105.3</v>
      </c>
      <c r="D50" s="3">
        <f t="shared" si="6"/>
        <v>1.3474494706448426</v>
      </c>
      <c r="E50" s="14">
        <f t="shared" si="5"/>
        <v>1.4825505293551575</v>
      </c>
      <c r="F50" s="14"/>
      <c r="G50" s="45">
        <f t="shared" si="3"/>
        <v>1.0148255052935515</v>
      </c>
      <c r="H50" s="65">
        <f t="shared" si="4"/>
        <v>1.0023076893569036</v>
      </c>
      <c r="I50" s="82"/>
    </row>
    <row r="51" spans="1:12" x14ac:dyDescent="0.25">
      <c r="A51" s="9" t="s">
        <v>85</v>
      </c>
      <c r="B51" s="15">
        <v>2.81</v>
      </c>
      <c r="C51" s="3">
        <v>105.9</v>
      </c>
      <c r="D51" s="3">
        <f t="shared" si="6"/>
        <v>1.6314779270633424</v>
      </c>
      <c r="E51" s="14">
        <f t="shared" si="5"/>
        <v>1.1785220729366577</v>
      </c>
      <c r="F51" s="14"/>
      <c r="G51" s="45">
        <f t="shared" si="3"/>
        <v>1.0117852207293665</v>
      </c>
      <c r="H51" s="65">
        <f t="shared" si="4"/>
        <v>0.99700413071180582</v>
      </c>
      <c r="I51" s="82"/>
      <c r="K51"/>
      <c r="L51" s="48"/>
    </row>
    <row r="52" spans="1:12" x14ac:dyDescent="0.25">
      <c r="A52" s="9" t="s">
        <v>87</v>
      </c>
      <c r="B52" s="15">
        <v>2.77</v>
      </c>
      <c r="C52" s="3">
        <v>106</v>
      </c>
      <c r="D52" s="3">
        <f t="shared" si="6"/>
        <v>1.2416427889207231</v>
      </c>
      <c r="E52" s="14">
        <f t="shared" si="5"/>
        <v>1.5283572110792769</v>
      </c>
      <c r="F52" s="14"/>
      <c r="G52" s="45">
        <f t="shared" si="3"/>
        <v>1.0152835721107927</v>
      </c>
      <c r="H52" s="65">
        <f t="shared" si="4"/>
        <v>1.0034576027695921</v>
      </c>
      <c r="I52" s="82"/>
      <c r="K52"/>
      <c r="L52" s="48"/>
    </row>
    <row r="53" spans="1:12" x14ac:dyDescent="0.25">
      <c r="A53" s="9" t="s">
        <v>89</v>
      </c>
      <c r="B53" s="15">
        <v>2.68</v>
      </c>
      <c r="C53" s="3">
        <v>106.1</v>
      </c>
      <c r="D53" s="3">
        <f t="shared" si="6"/>
        <v>1.1439466158245839</v>
      </c>
      <c r="E53" s="14">
        <f t="shared" si="5"/>
        <v>1.5360533841754163</v>
      </c>
      <c r="F53" s="14"/>
      <c r="G53" s="45">
        <f t="shared" si="3"/>
        <v>1.0153605338417542</v>
      </c>
      <c r="H53" s="65">
        <f t="shared" si="4"/>
        <v>1.0000758031874795</v>
      </c>
      <c r="I53" s="82"/>
    </row>
    <row r="54" spans="1:12" x14ac:dyDescent="0.25">
      <c r="A54" s="9" t="s">
        <v>91</v>
      </c>
      <c r="B54" s="15">
        <v>2.85</v>
      </c>
      <c r="C54" s="3">
        <v>106.1</v>
      </c>
      <c r="D54" s="3">
        <f>((C54-C42)/C42)*100</f>
        <v>1.628352490421445</v>
      </c>
      <c r="E54" s="14">
        <f t="shared" si="5"/>
        <v>1.2216475095785551</v>
      </c>
      <c r="F54" s="14">
        <f>AVERAGE(E43:E54)</f>
        <v>0.97234309388058604</v>
      </c>
      <c r="G54" s="45">
        <f t="shared" si="3"/>
        <v>1.0122164750957856</v>
      </c>
      <c r="H54" s="65">
        <f t="shared" si="4"/>
        <v>0.99690350506920666</v>
      </c>
      <c r="I54" s="82"/>
      <c r="L54" s="82"/>
    </row>
    <row r="55" spans="1:12" x14ac:dyDescent="0.25">
      <c r="A55" s="9" t="s">
        <v>92</v>
      </c>
      <c r="B55" s="15">
        <v>2.81</v>
      </c>
      <c r="C55" s="3">
        <v>106</v>
      </c>
      <c r="D55" s="3">
        <f t="shared" si="6"/>
        <v>1.6299137104506261</v>
      </c>
      <c r="E55" s="14">
        <f t="shared" si="5"/>
        <v>1.180086289549374</v>
      </c>
      <c r="F55" s="14"/>
      <c r="G55" s="45">
        <f t="shared" si="3"/>
        <v>1.0118008628954938</v>
      </c>
      <c r="H55" s="65">
        <f t="shared" si="4"/>
        <v>0.99958940383750172</v>
      </c>
      <c r="I55" s="82"/>
      <c r="L55" s="48"/>
    </row>
    <row r="56" spans="1:12" x14ac:dyDescent="0.25">
      <c r="A56" s="9" t="s">
        <v>93</v>
      </c>
      <c r="B56" s="15">
        <v>3.02</v>
      </c>
      <c r="C56" s="3">
        <v>107</v>
      </c>
      <c r="D56" s="3">
        <f t="shared" si="6"/>
        <v>2.1967526265520507</v>
      </c>
      <c r="E56" s="14">
        <f t="shared" si="5"/>
        <v>0.82324737344794929</v>
      </c>
      <c r="F56" s="14"/>
      <c r="G56" s="45">
        <f t="shared" si="3"/>
        <v>1.0082324737344794</v>
      </c>
      <c r="H56" s="65">
        <f t="shared" si="4"/>
        <v>0.9964732297709229</v>
      </c>
      <c r="I56" s="82"/>
    </row>
    <row r="57" spans="1:12" x14ac:dyDescent="0.25">
      <c r="A57" s="9" t="s">
        <v>94</v>
      </c>
      <c r="B57" s="15">
        <v>3.02</v>
      </c>
      <c r="C57" s="3">
        <v>107.3</v>
      </c>
      <c r="D57" s="3">
        <f t="shared" si="6"/>
        <v>2.190476190476188</v>
      </c>
      <c r="E57" s="14">
        <f t="shared" si="5"/>
        <v>0.82952380952381199</v>
      </c>
      <c r="F57" s="14"/>
      <c r="G57" s="45">
        <f t="shared" si="3"/>
        <v>1.0082952380952381</v>
      </c>
      <c r="H57" s="65">
        <f t="shared" si="4"/>
        <v>1.0000622518738425</v>
      </c>
      <c r="I57" s="82"/>
    </row>
    <row r="58" spans="1:12" x14ac:dyDescent="0.25">
      <c r="A58" s="9" t="s">
        <v>95</v>
      </c>
      <c r="B58" s="15">
        <v>3.16</v>
      </c>
      <c r="C58" s="3">
        <v>107.7</v>
      </c>
      <c r="D58" s="3">
        <f t="shared" si="6"/>
        <v>2.376425855513308</v>
      </c>
      <c r="E58" s="14">
        <f t="shared" si="5"/>
        <v>0.78357414448669216</v>
      </c>
      <c r="F58" s="14"/>
      <c r="G58" s="45">
        <f t="shared" si="3"/>
        <v>1.0078357414448669</v>
      </c>
      <c r="H58" s="65">
        <f t="shared" si="4"/>
        <v>0.99954428362545944</v>
      </c>
      <c r="I58" s="82"/>
    </row>
    <row r="59" spans="1:12" x14ac:dyDescent="0.25">
      <c r="A59" s="9" t="s">
        <v>96</v>
      </c>
      <c r="B59" s="15">
        <v>2.95</v>
      </c>
      <c r="C59" s="3">
        <v>107.8</v>
      </c>
      <c r="D59" s="3">
        <f t="shared" si="6"/>
        <v>2.2770398481973353</v>
      </c>
      <c r="E59" s="14">
        <f t="shared" si="5"/>
        <v>0.67296015180266489</v>
      </c>
      <c r="F59" s="14"/>
      <c r="G59" s="45">
        <f t="shared" si="3"/>
        <v>1.0067296015180267</v>
      </c>
      <c r="H59" s="65">
        <f t="shared" si="4"/>
        <v>0.99890246011194805</v>
      </c>
      <c r="I59" s="82"/>
    </row>
    <row r="60" spans="1:12" x14ac:dyDescent="0.25">
      <c r="A60" s="9" t="s">
        <v>97</v>
      </c>
      <c r="B60" s="15">
        <v>3</v>
      </c>
      <c r="C60" s="3">
        <v>108.5</v>
      </c>
      <c r="D60" s="3">
        <f t="shared" si="6"/>
        <v>2.5519848771266571</v>
      </c>
      <c r="E60" s="14">
        <f t="shared" si="5"/>
        <v>0.44801512287334289</v>
      </c>
      <c r="F60" s="14"/>
      <c r="G60" s="45">
        <f t="shared" si="3"/>
        <v>1.0044801512287334</v>
      </c>
      <c r="H60" s="65">
        <f t="shared" si="4"/>
        <v>0.99776558642370161</v>
      </c>
      <c r="I60" s="82"/>
    </row>
    <row r="61" spans="1:12" x14ac:dyDescent="0.25">
      <c r="A61" s="9" t="s">
        <v>98</v>
      </c>
      <c r="B61" s="15">
        <v>3.08</v>
      </c>
      <c r="C61" s="3">
        <v>109.3</v>
      </c>
      <c r="D61" s="3">
        <f t="shared" si="6"/>
        <v>3.0160226201696538</v>
      </c>
      <c r="E61" s="14">
        <f t="shared" si="5"/>
        <v>6.3977379830346237E-2</v>
      </c>
      <c r="F61" s="14"/>
      <c r="G61" s="45">
        <f t="shared" si="3"/>
        <v>1.0006397737983035</v>
      </c>
      <c r="H61" s="65">
        <f t="shared" si="4"/>
        <v>0.99617675130192263</v>
      </c>
      <c r="I61" s="82"/>
    </row>
    <row r="62" spans="1:12" x14ac:dyDescent="0.25">
      <c r="A62" s="9" t="s">
        <v>99</v>
      </c>
      <c r="B62" s="15">
        <v>2.7</v>
      </c>
      <c r="C62" s="3">
        <v>108.9</v>
      </c>
      <c r="D62" s="3">
        <f t="shared" si="6"/>
        <v>3.4188034188034266</v>
      </c>
      <c r="E62" s="14">
        <f t="shared" si="5"/>
        <v>-0.71880341880342646</v>
      </c>
      <c r="F62" s="14"/>
      <c r="G62" s="45">
        <f t="shared" si="3"/>
        <v>0.99281196581196574</v>
      </c>
      <c r="H62" s="65">
        <f t="shared" si="4"/>
        <v>0.99217719683815453</v>
      </c>
      <c r="I62" s="82"/>
    </row>
    <row r="63" spans="1:12" x14ac:dyDescent="0.25">
      <c r="A63" s="9" t="s">
        <v>100</v>
      </c>
      <c r="B63" s="15">
        <v>2.95</v>
      </c>
      <c r="C63" s="3">
        <v>109.5</v>
      </c>
      <c r="D63" s="3">
        <f t="shared" si="6"/>
        <v>3.3994334277620344</v>
      </c>
      <c r="E63" s="14">
        <f t="shared" ref="E63:E94" si="7">B63-D63</f>
        <v>-0.44943342776203421</v>
      </c>
      <c r="F63" s="14"/>
      <c r="G63" s="45">
        <f t="shared" si="3"/>
        <v>0.99550566572237964</v>
      </c>
      <c r="H63" s="65">
        <f t="shared" si="4"/>
        <v>1.0027132025027627</v>
      </c>
      <c r="I63" s="82"/>
    </row>
    <row r="64" spans="1:12" x14ac:dyDescent="0.25">
      <c r="A64" s="9" t="s">
        <v>101</v>
      </c>
      <c r="B64" s="15">
        <v>3.06</v>
      </c>
      <c r="C64" s="3">
        <v>109.3</v>
      </c>
      <c r="D64" s="3">
        <f t="shared" si="6"/>
        <v>3.1132075471698086</v>
      </c>
      <c r="E64" s="14">
        <f t="shared" si="7"/>
        <v>-5.3207547169808578E-2</v>
      </c>
      <c r="F64" s="14"/>
      <c r="G64" s="45">
        <f t="shared" si="3"/>
        <v>0.99946792452830191</v>
      </c>
      <c r="H64" s="65">
        <f t="shared" si="4"/>
        <v>1.0039801469166396</v>
      </c>
      <c r="I64" s="82"/>
    </row>
    <row r="65" spans="1:9" x14ac:dyDescent="0.25">
      <c r="A65" s="9" t="s">
        <v>102</v>
      </c>
      <c r="B65" s="15">
        <v>2.95</v>
      </c>
      <c r="C65" s="3">
        <v>109.8</v>
      </c>
      <c r="D65" s="3">
        <f t="shared" si="6"/>
        <v>3.4872761545711626</v>
      </c>
      <c r="E65" s="14">
        <f t="shared" si="7"/>
        <v>-0.5372761545711624</v>
      </c>
      <c r="F65" s="14"/>
      <c r="G65" s="45">
        <f t="shared" si="3"/>
        <v>0.99462723845428835</v>
      </c>
      <c r="H65" s="65">
        <f t="shared" si="4"/>
        <v>0.99515673694451168</v>
      </c>
      <c r="I65" s="82"/>
    </row>
    <row r="66" spans="1:9" x14ac:dyDescent="0.25">
      <c r="A66" s="9" t="s">
        <v>103</v>
      </c>
      <c r="B66" s="15">
        <v>3.34</v>
      </c>
      <c r="C66" s="3">
        <v>109.8</v>
      </c>
      <c r="D66" s="3">
        <f t="shared" si="6"/>
        <v>3.4872761545711626</v>
      </c>
      <c r="E66" s="14">
        <f t="shared" si="7"/>
        <v>-0.14727615457116272</v>
      </c>
      <c r="F66" s="14">
        <f>AVERAGE(E55:E66)</f>
        <v>0.24128229738638229</v>
      </c>
      <c r="G66" s="45">
        <f t="shared" si="3"/>
        <v>0.99852723845428837</v>
      </c>
      <c r="H66" s="65">
        <f t="shared" si="4"/>
        <v>1.0039210669577689</v>
      </c>
      <c r="I66" s="82"/>
    </row>
    <row r="67" spans="1:9" x14ac:dyDescent="0.25">
      <c r="A67" s="9" t="s">
        <v>104</v>
      </c>
      <c r="B67" s="15">
        <v>3.15</v>
      </c>
      <c r="C67" s="3">
        <v>109.3</v>
      </c>
      <c r="D67" s="3">
        <f t="shared" si="6"/>
        <v>3.1132075471698086</v>
      </c>
      <c r="E67" s="14">
        <f t="shared" si="7"/>
        <v>3.679245283019128E-2</v>
      </c>
      <c r="F67" s="14"/>
      <c r="G67" s="45">
        <f t="shared" si="3"/>
        <v>1.0003679245283019</v>
      </c>
      <c r="H67" s="65">
        <f t="shared" si="4"/>
        <v>1.0018434009640667</v>
      </c>
      <c r="I67" s="82"/>
    </row>
    <row r="68" spans="1:9" x14ac:dyDescent="0.25">
      <c r="A68" s="9" t="s">
        <v>105</v>
      </c>
      <c r="B68" s="15">
        <v>3.14</v>
      </c>
      <c r="C68" s="3">
        <v>110.2</v>
      </c>
      <c r="D68" s="3">
        <f t="shared" si="6"/>
        <v>2.9906542056074792</v>
      </c>
      <c r="E68" s="14">
        <f t="shared" si="7"/>
        <v>0.14934579439252094</v>
      </c>
      <c r="F68" s="14"/>
      <c r="G68" s="45">
        <f t="shared" si="3"/>
        <v>1.0014934579439252</v>
      </c>
      <c r="H68" s="65">
        <f t="shared" si="4"/>
        <v>1.001125119456578</v>
      </c>
      <c r="I68" s="82"/>
    </row>
    <row r="69" spans="1:9" x14ac:dyDescent="0.25">
      <c r="A69" s="9" t="s">
        <v>106</v>
      </c>
      <c r="B69" s="15">
        <v>3.26</v>
      </c>
      <c r="C69" s="3">
        <v>110.4</v>
      </c>
      <c r="D69" s="3">
        <f t="shared" si="6"/>
        <v>2.8890959925442763</v>
      </c>
      <c r="E69" s="14">
        <f t="shared" si="7"/>
        <v>0.37090400745572349</v>
      </c>
      <c r="F69" s="14"/>
      <c r="G69" s="45">
        <f t="shared" si="3"/>
        <v>1.0037090400745572</v>
      </c>
      <c r="H69" s="65">
        <f t="shared" si="4"/>
        <v>1.0022122781862006</v>
      </c>
      <c r="I69" s="82"/>
    </row>
    <row r="70" spans="1:9" x14ac:dyDescent="0.25">
      <c r="A70" s="9" t="s">
        <v>107</v>
      </c>
      <c r="B70" s="15">
        <v>3.34</v>
      </c>
      <c r="C70" s="3">
        <v>110.8</v>
      </c>
      <c r="D70" s="3">
        <f t="shared" si="6"/>
        <v>2.878365831012065</v>
      </c>
      <c r="E70" s="14">
        <f t="shared" si="7"/>
        <v>0.46163416898793486</v>
      </c>
      <c r="F70" s="14"/>
      <c r="G70" s="45">
        <f t="shared" si="3"/>
        <v>1.0046163416898795</v>
      </c>
      <c r="H70" s="65">
        <f t="shared" si="4"/>
        <v>1.0009039488328757</v>
      </c>
      <c r="I70" s="82"/>
    </row>
    <row r="71" spans="1:9" x14ac:dyDescent="0.25">
      <c r="A71" s="9" t="s">
        <v>108</v>
      </c>
      <c r="B71" s="15">
        <v>3.3</v>
      </c>
      <c r="C71" s="3">
        <v>110.5</v>
      </c>
      <c r="D71" s="3">
        <f t="shared" si="6"/>
        <v>2.5046382189239358</v>
      </c>
      <c r="E71" s="14">
        <f t="shared" si="7"/>
        <v>0.79536178107606403</v>
      </c>
      <c r="F71" s="14"/>
      <c r="G71" s="45">
        <f t="shared" si="3"/>
        <v>1.0079536178107606</v>
      </c>
      <c r="H71" s="65">
        <f t="shared" si="4"/>
        <v>1.0033219409065828</v>
      </c>
      <c r="I71" s="82"/>
    </row>
    <row r="72" spans="1:9" x14ac:dyDescent="0.25">
      <c r="A72" s="9" t="s">
        <v>109</v>
      </c>
      <c r="B72" s="15">
        <v>3.3</v>
      </c>
      <c r="C72" s="3">
        <v>110.6</v>
      </c>
      <c r="D72" s="3">
        <f t="shared" si="6"/>
        <v>1.9354838709677369</v>
      </c>
      <c r="E72" s="14">
        <f t="shared" si="7"/>
        <v>1.3645161290322629</v>
      </c>
      <c r="F72" s="14"/>
      <c r="G72" s="45">
        <f t="shared" si="3"/>
        <v>1.0136451612903226</v>
      </c>
      <c r="H72" s="65">
        <f t="shared" si="4"/>
        <v>1.0056466323241378</v>
      </c>
      <c r="I72" s="82"/>
    </row>
    <row r="73" spans="1:9" x14ac:dyDescent="0.25">
      <c r="A73" s="9" t="s">
        <v>110</v>
      </c>
      <c r="B73" s="15">
        <v>3.6</v>
      </c>
      <c r="C73" s="3">
        <v>111.4</v>
      </c>
      <c r="D73" s="3">
        <f t="shared" si="6"/>
        <v>1.9213174748398982</v>
      </c>
      <c r="E73" s="14">
        <f t="shared" si="7"/>
        <v>1.6786825251601019</v>
      </c>
      <c r="F73" s="14"/>
      <c r="G73" s="45">
        <f t="shared" si="3"/>
        <v>1.016786825251601</v>
      </c>
      <c r="H73" s="65">
        <f t="shared" si="4"/>
        <v>1.0030993725232993</v>
      </c>
      <c r="I73" s="82"/>
    </row>
    <row r="74" spans="1:9" x14ac:dyDescent="0.25">
      <c r="A74" s="9" t="s">
        <v>111</v>
      </c>
      <c r="B74" s="15">
        <v>3.53</v>
      </c>
      <c r="C74" s="3">
        <v>110.6</v>
      </c>
      <c r="D74" s="3">
        <f t="shared" si="6"/>
        <v>1.5610651974288232</v>
      </c>
      <c r="E74" s="14">
        <f t="shared" si="7"/>
        <v>1.9689348025711766</v>
      </c>
      <c r="F74" s="14"/>
      <c r="G74" s="45">
        <f t="shared" si="3"/>
        <v>1.0196893480257119</v>
      </c>
      <c r="H74" s="65">
        <f t="shared" si="4"/>
        <v>1.0028546030515222</v>
      </c>
      <c r="I74" s="82"/>
    </row>
    <row r="75" spans="1:9" x14ac:dyDescent="0.25">
      <c r="A75" s="9" t="s">
        <v>112</v>
      </c>
      <c r="B75" s="15">
        <v>3.5</v>
      </c>
      <c r="C75" s="3">
        <v>111.1</v>
      </c>
      <c r="D75" s="3">
        <f t="shared" si="6"/>
        <v>1.461187214611867</v>
      </c>
      <c r="E75" s="14">
        <f t="shared" si="7"/>
        <v>2.0388127853881333</v>
      </c>
      <c r="F75" s="14"/>
      <c r="G75" s="45">
        <f t="shared" si="3"/>
        <v>1.0203881278538813</v>
      </c>
      <c r="H75" s="65">
        <f t="shared" si="4"/>
        <v>1.0006852869744323</v>
      </c>
      <c r="I75" s="82"/>
    </row>
    <row r="76" spans="1:9" x14ac:dyDescent="0.25">
      <c r="A76" s="9" t="s">
        <v>113</v>
      </c>
      <c r="B76" s="15">
        <v>3.71</v>
      </c>
      <c r="C76" s="3">
        <v>111.3</v>
      </c>
      <c r="D76" s="3">
        <f t="shared" si="6"/>
        <v>1.8298261665141813</v>
      </c>
      <c r="E76" s="14">
        <f t="shared" si="7"/>
        <v>1.8801738334858187</v>
      </c>
      <c r="F76" s="14"/>
      <c r="G76" s="45">
        <f t="shared" si="3"/>
        <v>1.0188017383348582</v>
      </c>
      <c r="H76" s="65">
        <f t="shared" si="4"/>
        <v>0.99844530774543638</v>
      </c>
      <c r="I76" s="82"/>
    </row>
    <row r="77" spans="1:9" x14ac:dyDescent="0.25">
      <c r="A77" s="9" t="s">
        <v>114</v>
      </c>
      <c r="B77" s="15">
        <v>3.86</v>
      </c>
      <c r="C77" s="3">
        <v>111.6</v>
      </c>
      <c r="D77" s="3">
        <f t="shared" si="6"/>
        <v>1.6393442622950793</v>
      </c>
      <c r="E77" s="14">
        <f t="shared" si="7"/>
        <v>2.2206557377049205</v>
      </c>
      <c r="F77" s="14"/>
      <c r="G77" s="45">
        <f t="shared" si="3"/>
        <v>1.0222065573770491</v>
      </c>
      <c r="H77" s="65">
        <f t="shared" si="4"/>
        <v>1.0033419839347308</v>
      </c>
      <c r="I77" s="82"/>
    </row>
    <row r="78" spans="1:9" x14ac:dyDescent="0.25">
      <c r="A78" s="9" t="s">
        <v>115</v>
      </c>
      <c r="B78" s="15">
        <v>3.75</v>
      </c>
      <c r="C78" s="3">
        <v>111.3</v>
      </c>
      <c r="D78" s="3">
        <f t="shared" si="6"/>
        <v>1.3661202185792349</v>
      </c>
      <c r="E78" s="14">
        <f t="shared" si="7"/>
        <v>2.3838797814207648</v>
      </c>
      <c r="F78" s="14">
        <f>AVERAGE(E67:E78)</f>
        <v>1.279141149958801</v>
      </c>
      <c r="G78" s="45">
        <f t="shared" si="3"/>
        <v>1.0238387978142076</v>
      </c>
      <c r="H78" s="65">
        <f t="shared" si="4"/>
        <v>1.0015967814189597</v>
      </c>
      <c r="I78" s="82"/>
    </row>
    <row r="79" spans="1:9" x14ac:dyDescent="0.25">
      <c r="A79" s="9" t="s">
        <v>116</v>
      </c>
      <c r="B79" s="15">
        <v>3.86</v>
      </c>
      <c r="C79" s="3">
        <v>111.3</v>
      </c>
      <c r="D79" s="3">
        <f t="shared" si="6"/>
        <v>1.8298261665141813</v>
      </c>
      <c r="E79" s="14">
        <f t="shared" si="7"/>
        <v>2.0301738334858186</v>
      </c>
      <c r="F79" s="14"/>
      <c r="G79" s="45">
        <f t="shared" si="3"/>
        <v>1.0203017383348583</v>
      </c>
      <c r="H79" s="65">
        <f t="shared" si="4"/>
        <v>0.99654529649892087</v>
      </c>
      <c r="I79" s="82"/>
    </row>
    <row r="80" spans="1:9" x14ac:dyDescent="0.25">
      <c r="A80" s="9" t="s">
        <v>117</v>
      </c>
      <c r="B80" s="15">
        <v>3.78</v>
      </c>
      <c r="C80" s="3">
        <v>111.2</v>
      </c>
      <c r="D80" s="3">
        <f t="shared" si="6"/>
        <v>0.90744101633393837</v>
      </c>
      <c r="E80" s="14">
        <f t="shared" si="7"/>
        <v>2.8725589836660612</v>
      </c>
      <c r="F80" s="14"/>
      <c r="G80" s="45">
        <f t="shared" si="3"/>
        <v>1.0287255898366605</v>
      </c>
      <c r="H80" s="65">
        <f t="shared" si="4"/>
        <v>1.0082562355676763</v>
      </c>
      <c r="I80" s="82"/>
    </row>
    <row r="81" spans="1:9" x14ac:dyDescent="0.25">
      <c r="A81" s="9" t="s">
        <v>118</v>
      </c>
      <c r="B81" s="15">
        <v>3.26</v>
      </c>
      <c r="C81" s="3">
        <v>111.2</v>
      </c>
      <c r="D81" s="3">
        <f t="shared" si="6"/>
        <v>0.72463768115941773</v>
      </c>
      <c r="E81" s="14">
        <f t="shared" si="7"/>
        <v>2.5353623188405821</v>
      </c>
      <c r="F81" s="14"/>
      <c r="G81" s="45">
        <f t="shared" si="3"/>
        <v>1.0253536231884057</v>
      </c>
      <c r="H81" s="65">
        <f t="shared" si="4"/>
        <v>0.9967221903668303</v>
      </c>
      <c r="I81" s="82"/>
    </row>
    <row r="82" spans="1:9" x14ac:dyDescent="0.25">
      <c r="A82" s="9" t="s">
        <v>119</v>
      </c>
      <c r="B82" s="15">
        <v>2.93</v>
      </c>
      <c r="C82" s="3">
        <v>111.7</v>
      </c>
      <c r="D82" s="3">
        <f t="shared" si="6"/>
        <v>0.81227436823105204</v>
      </c>
      <c r="E82" s="14">
        <f t="shared" si="7"/>
        <v>2.1177256317689483</v>
      </c>
      <c r="F82" s="14"/>
      <c r="G82" s="45">
        <f t="shared" si="3"/>
        <v>1.0211772563176895</v>
      </c>
      <c r="H82" s="65">
        <f t="shared" si="4"/>
        <v>0.99592690094786074</v>
      </c>
      <c r="I82" s="82"/>
    </row>
    <row r="83" spans="1:9" x14ac:dyDescent="0.25">
      <c r="A83" s="9" t="s">
        <v>120</v>
      </c>
      <c r="B83" s="15">
        <v>2.46</v>
      </c>
      <c r="C83" s="3">
        <v>111.9</v>
      </c>
      <c r="D83" s="3">
        <f t="shared" si="6"/>
        <v>1.2669683257918605</v>
      </c>
      <c r="E83" s="14">
        <f t="shared" si="7"/>
        <v>1.1930316742081395</v>
      </c>
      <c r="F83" s="14"/>
      <c r="G83" s="45">
        <f t="shared" si="3"/>
        <v>1.0119303167420814</v>
      </c>
      <c r="H83" s="65">
        <f t="shared" si="4"/>
        <v>0.99094482420324159</v>
      </c>
      <c r="I83" s="82"/>
    </row>
    <row r="84" spans="1:9" x14ac:dyDescent="0.25">
      <c r="A84" s="9" t="s">
        <v>121</v>
      </c>
      <c r="B84" s="15">
        <v>2.33</v>
      </c>
      <c r="C84" s="3">
        <v>112.1</v>
      </c>
      <c r="D84" s="3">
        <f t="shared" si="6"/>
        <v>1.3562386980108501</v>
      </c>
      <c r="E84" s="14">
        <f t="shared" si="7"/>
        <v>0.97376130198915001</v>
      </c>
      <c r="F84" s="14"/>
      <c r="G84" s="45">
        <f t="shared" ref="G84:G128" si="8">(1+(E84/100))</f>
        <v>1.0097376130198914</v>
      </c>
      <c r="H84" s="65">
        <f t="shared" si="4"/>
        <v>0.99783314751429775</v>
      </c>
      <c r="I84" s="82"/>
    </row>
    <row r="85" spans="1:9" x14ac:dyDescent="0.25">
      <c r="A85" s="9" t="s">
        <v>122</v>
      </c>
      <c r="B85" s="15">
        <v>2.62</v>
      </c>
      <c r="C85" s="3">
        <v>112.9</v>
      </c>
      <c r="D85" s="3">
        <f t="shared" si="6"/>
        <v>1.3464991023339317</v>
      </c>
      <c r="E85" s="14">
        <f t="shared" si="7"/>
        <v>1.2735008976660684</v>
      </c>
      <c r="F85" s="14"/>
      <c r="G85" s="45">
        <f t="shared" si="8"/>
        <v>1.0127350089766607</v>
      </c>
      <c r="H85" s="65">
        <f t="shared" ref="H85:H125" si="9">G85/G84</f>
        <v>1.002968489950379</v>
      </c>
      <c r="I85" s="82"/>
    </row>
    <row r="86" spans="1:9" x14ac:dyDescent="0.25">
      <c r="A86" s="9" t="s">
        <v>123</v>
      </c>
      <c r="B86" s="15">
        <v>2.23</v>
      </c>
      <c r="C86" s="3">
        <v>112.5</v>
      </c>
      <c r="D86" s="3">
        <f t="shared" si="6"/>
        <v>1.7179023508137485</v>
      </c>
      <c r="E86" s="14">
        <f t="shared" si="7"/>
        <v>0.51209764918625145</v>
      </c>
      <c r="F86" s="14"/>
      <c r="G86" s="45">
        <f t="shared" si="8"/>
        <v>1.0051209764918625</v>
      </c>
      <c r="H86" s="65">
        <f t="shared" si="9"/>
        <v>0.99248171296804288</v>
      </c>
      <c r="I86" s="82"/>
    </row>
    <row r="87" spans="1:9" x14ac:dyDescent="0.25">
      <c r="A87" s="9" t="s">
        <v>124</v>
      </c>
      <c r="B87" s="15">
        <v>2.3199999999999998</v>
      </c>
      <c r="C87" s="3">
        <v>112.9</v>
      </c>
      <c r="D87" s="3">
        <f t="shared" si="6"/>
        <v>1.6201620162016304</v>
      </c>
      <c r="E87" s="14">
        <f t="shared" si="7"/>
        <v>0.69983798379836948</v>
      </c>
      <c r="F87" s="14"/>
      <c r="G87" s="45">
        <f t="shared" si="8"/>
        <v>1.0069983798379838</v>
      </c>
      <c r="H87" s="65">
        <f t="shared" si="9"/>
        <v>1.0018678381906563</v>
      </c>
      <c r="I87" s="82"/>
    </row>
    <row r="88" spans="1:9" x14ac:dyDescent="0.25">
      <c r="A88" s="9" t="s">
        <v>125</v>
      </c>
      <c r="B88" s="15">
        <v>2.4300000000000002</v>
      </c>
      <c r="C88" s="3">
        <v>113.2</v>
      </c>
      <c r="D88" s="3">
        <f t="shared" si="6"/>
        <v>1.707097933513033</v>
      </c>
      <c r="E88" s="14">
        <f t="shared" si="7"/>
        <v>0.7229020664869672</v>
      </c>
      <c r="F88" s="14"/>
      <c r="G88" s="45">
        <f t="shared" si="8"/>
        <v>1.0072290206648697</v>
      </c>
      <c r="H88" s="65">
        <f t="shared" si="9"/>
        <v>1.0002290379324374</v>
      </c>
      <c r="I88" s="82"/>
    </row>
    <row r="89" spans="1:9" x14ac:dyDescent="0.25">
      <c r="A89" s="9" t="s">
        <v>126</v>
      </c>
      <c r="B89" s="15">
        <v>2.36</v>
      </c>
      <c r="C89" s="3">
        <v>112.4</v>
      </c>
      <c r="D89" s="3">
        <f t="shared" si="6"/>
        <v>0.71684587813621092</v>
      </c>
      <c r="E89" s="14">
        <f t="shared" si="7"/>
        <v>1.6431541218637888</v>
      </c>
      <c r="F89" s="14"/>
      <c r="G89" s="45">
        <f t="shared" si="8"/>
        <v>1.016431541218638</v>
      </c>
      <c r="H89" s="65">
        <f t="shared" si="9"/>
        <v>1.0091364728030707</v>
      </c>
      <c r="I89" s="82"/>
    </row>
    <row r="90" spans="1:9" x14ac:dyDescent="0.25">
      <c r="A90" s="9" t="s">
        <v>127</v>
      </c>
      <c r="B90" s="15">
        <v>2.34</v>
      </c>
      <c r="C90" s="3">
        <v>112.9</v>
      </c>
      <c r="D90" s="3">
        <f t="shared" si="6"/>
        <v>1.4375561545372944</v>
      </c>
      <c r="E90" s="14">
        <f t="shared" si="7"/>
        <v>0.90244384546270551</v>
      </c>
      <c r="F90" s="14">
        <f>AVERAGE(E79:E90)</f>
        <v>1.4563791923685709</v>
      </c>
      <c r="G90" s="45">
        <f t="shared" si="8"/>
        <v>1.009024438454627</v>
      </c>
      <c r="H90" s="65">
        <f t="shared" si="9"/>
        <v>0.99271263979556323</v>
      </c>
      <c r="I90" s="82"/>
    </row>
    <row r="91" spans="1:9" x14ac:dyDescent="0.25">
      <c r="A91" s="9" t="s">
        <v>128</v>
      </c>
      <c r="B91" s="15">
        <v>2.41</v>
      </c>
      <c r="C91" s="3">
        <v>114.1</v>
      </c>
      <c r="D91" s="3">
        <f t="shared" si="6"/>
        <v>2.5157232704402488</v>
      </c>
      <c r="E91" s="14">
        <f t="shared" si="7"/>
        <v>-0.10572327044024865</v>
      </c>
      <c r="F91" s="14"/>
      <c r="G91" s="45">
        <f t="shared" si="8"/>
        <v>0.9989427672955975</v>
      </c>
      <c r="H91" s="65">
        <f t="shared" si="9"/>
        <v>0.99000849654893386</v>
      </c>
      <c r="I91" s="82"/>
    </row>
    <row r="92" spans="1:9" x14ac:dyDescent="0.25">
      <c r="A92" s="9" t="s">
        <v>129</v>
      </c>
      <c r="B92" s="15">
        <v>2.33</v>
      </c>
      <c r="C92" s="3">
        <v>114.9</v>
      </c>
      <c r="D92" s="3">
        <f t="shared" si="6"/>
        <v>3.3273381294964053</v>
      </c>
      <c r="E92" s="14">
        <f t="shared" si="7"/>
        <v>-0.99733812949640521</v>
      </c>
      <c r="F92" s="14"/>
      <c r="G92" s="45">
        <f t="shared" si="8"/>
        <v>0.99002661870503594</v>
      </c>
      <c r="H92" s="65">
        <f t="shared" si="9"/>
        <v>0.9910744149890589</v>
      </c>
      <c r="I92" s="82"/>
    </row>
    <row r="93" spans="1:9" x14ac:dyDescent="0.25">
      <c r="A93" s="9" t="s">
        <v>130</v>
      </c>
      <c r="B93" s="15">
        <v>2.39</v>
      </c>
      <c r="C93" s="3">
        <v>114.6</v>
      </c>
      <c r="D93" s="3">
        <f t="shared" si="6"/>
        <v>3.0575539568345245</v>
      </c>
      <c r="E93" s="14">
        <f t="shared" si="7"/>
        <v>-0.66755395683452434</v>
      </c>
      <c r="F93" s="14"/>
      <c r="G93" s="45">
        <f t="shared" si="8"/>
        <v>0.99332446043165479</v>
      </c>
      <c r="H93" s="65">
        <f t="shared" si="9"/>
        <v>1.0033310636949666</v>
      </c>
      <c r="I93" s="82"/>
    </row>
    <row r="94" spans="1:9" x14ac:dyDescent="0.25">
      <c r="A94" s="9" t="s">
        <v>131</v>
      </c>
      <c r="B94" s="15">
        <v>2.2400000000000002</v>
      </c>
      <c r="C94" s="3">
        <v>115</v>
      </c>
      <c r="D94" s="3">
        <f t="shared" si="6"/>
        <v>2.9543419874664254</v>
      </c>
      <c r="E94" s="14">
        <f t="shared" si="7"/>
        <v>-0.71434198746642519</v>
      </c>
      <c r="F94" s="14"/>
      <c r="G94" s="45">
        <f t="shared" si="8"/>
        <v>0.99285658012533573</v>
      </c>
      <c r="H94" s="65">
        <f t="shared" si="9"/>
        <v>0.99952897534999219</v>
      </c>
      <c r="I94" s="82"/>
    </row>
    <row r="95" spans="1:9" x14ac:dyDescent="0.25">
      <c r="A95" s="9" t="s">
        <v>132</v>
      </c>
      <c r="B95" s="15">
        <v>2.14</v>
      </c>
      <c r="C95" s="3">
        <v>114.9</v>
      </c>
      <c r="D95" s="3">
        <f t="shared" si="6"/>
        <v>2.6809651474530827</v>
      </c>
      <c r="E95" s="14">
        <f t="shared" ref="E95:E118" si="10">B95-D95</f>
        <v>-0.54096514745308255</v>
      </c>
      <c r="F95" s="14"/>
      <c r="G95" s="45">
        <f t="shared" si="8"/>
        <v>0.99459034852546913</v>
      </c>
      <c r="H95" s="65">
        <f t="shared" si="9"/>
        <v>1.001746242543827</v>
      </c>
      <c r="I95" s="82"/>
    </row>
    <row r="96" spans="1:9" x14ac:dyDescent="0.25">
      <c r="A96" s="9" t="s">
        <v>133</v>
      </c>
      <c r="B96" s="15">
        <v>2.29</v>
      </c>
      <c r="C96" s="3">
        <v>115.3</v>
      </c>
      <c r="D96" s="3">
        <f t="shared" ref="D96:D117" si="11">((C96-C84)/C84)*100</f>
        <v>2.8545941123996457</v>
      </c>
      <c r="E96" s="14">
        <f t="shared" si="10"/>
        <v>-0.56459411239964563</v>
      </c>
      <c r="F96" s="14"/>
      <c r="G96" s="45">
        <f t="shared" si="8"/>
        <v>0.99435405887600359</v>
      </c>
      <c r="H96" s="65">
        <f t="shared" si="9"/>
        <v>0.99976242515341529</v>
      </c>
      <c r="I96" s="82"/>
    </row>
    <row r="97" spans="1:9" x14ac:dyDescent="0.25">
      <c r="A97" s="9" t="s">
        <v>134</v>
      </c>
      <c r="B97" s="15">
        <v>2.0699999999999998</v>
      </c>
      <c r="C97" s="3">
        <v>116.3</v>
      </c>
      <c r="D97" s="3">
        <f t="shared" si="11"/>
        <v>3.0115146147032692</v>
      </c>
      <c r="E97" s="14">
        <f t="shared" si="10"/>
        <v>-0.94151461470326936</v>
      </c>
      <c r="F97" s="14"/>
      <c r="G97" s="45">
        <f t="shared" si="8"/>
        <v>0.99058485385296735</v>
      </c>
      <c r="H97" s="65">
        <f t="shared" si="9"/>
        <v>0.99620939343547621</v>
      </c>
      <c r="I97" s="82"/>
    </row>
    <row r="98" spans="1:9" x14ac:dyDescent="0.25">
      <c r="A98" s="9" t="s">
        <v>135</v>
      </c>
      <c r="B98" s="15">
        <v>2.2799999999999998</v>
      </c>
      <c r="C98" s="3">
        <v>116.3</v>
      </c>
      <c r="D98" s="3">
        <f t="shared" si="11"/>
        <v>3.3777777777777755</v>
      </c>
      <c r="E98" s="14">
        <f t="shared" si="10"/>
        <v>-1.0977777777777757</v>
      </c>
      <c r="F98" s="14"/>
      <c r="G98" s="45">
        <f t="shared" si="8"/>
        <v>0.98902222222222225</v>
      </c>
      <c r="H98" s="65">
        <f t="shared" si="9"/>
        <v>0.99842251612805599</v>
      </c>
      <c r="I98" s="82"/>
    </row>
    <row r="99" spans="1:9" x14ac:dyDescent="0.25">
      <c r="A99" s="9" t="s">
        <v>136</v>
      </c>
      <c r="B99" s="15">
        <v>2.37</v>
      </c>
      <c r="C99" s="3">
        <v>117.5</v>
      </c>
      <c r="D99" s="3">
        <f t="shared" si="11"/>
        <v>4.0744021257750163</v>
      </c>
      <c r="E99" s="14">
        <f t="shared" si="10"/>
        <v>-1.7044021257750162</v>
      </c>
      <c r="F99" s="14"/>
      <c r="G99" s="45">
        <f t="shared" si="8"/>
        <v>0.98295597874224983</v>
      </c>
      <c r="H99" s="65">
        <f t="shared" si="9"/>
        <v>0.99386642348000809</v>
      </c>
      <c r="I99" s="82"/>
    </row>
    <row r="100" spans="1:9" x14ac:dyDescent="0.25">
      <c r="A100" s="9" t="s">
        <v>137</v>
      </c>
      <c r="B100" s="15">
        <v>2.5499999999999998</v>
      </c>
      <c r="C100" s="3">
        <v>117.2</v>
      </c>
      <c r="D100" s="3">
        <f t="shared" si="11"/>
        <v>3.5335689045936398</v>
      </c>
      <c r="E100" s="14">
        <f t="shared" si="10"/>
        <v>-0.98356890459363999</v>
      </c>
      <c r="F100" s="14"/>
      <c r="G100" s="45">
        <f t="shared" si="8"/>
        <v>0.99016431095406365</v>
      </c>
      <c r="H100" s="65">
        <f t="shared" si="9"/>
        <v>1.0073333214993385</v>
      </c>
      <c r="I100" s="82"/>
    </row>
    <row r="101" spans="1:9" x14ac:dyDescent="0.25">
      <c r="A101" s="9" t="s">
        <v>138</v>
      </c>
      <c r="B101" s="15">
        <v>2.67</v>
      </c>
      <c r="C101" s="3">
        <v>118.1</v>
      </c>
      <c r="D101" s="3">
        <f t="shared" si="11"/>
        <v>5.0711743772241888</v>
      </c>
      <c r="E101" s="14">
        <f t="shared" si="10"/>
        <v>-2.4011743772241889</v>
      </c>
      <c r="F101" s="14"/>
      <c r="G101" s="45">
        <f t="shared" si="8"/>
        <v>0.97598825622775809</v>
      </c>
      <c r="H101" s="65">
        <f t="shared" si="9"/>
        <v>0.98568312898225308</v>
      </c>
      <c r="I101" s="82"/>
    </row>
    <row r="102" spans="1:9" x14ac:dyDescent="0.25">
      <c r="A102" s="9" t="s">
        <v>139</v>
      </c>
      <c r="B102" s="15">
        <v>2.66</v>
      </c>
      <c r="C102" s="3">
        <v>118.9</v>
      </c>
      <c r="D102" s="3">
        <f t="shared" si="11"/>
        <v>5.3144375553587242</v>
      </c>
      <c r="E102" s="14">
        <f t="shared" si="10"/>
        <v>-2.6544375553587241</v>
      </c>
      <c r="F102" s="14">
        <f>AVERAGE(E91:E102)</f>
        <v>-1.1144493299602456</v>
      </c>
      <c r="G102" s="45">
        <f t="shared" si="8"/>
        <v>0.97345562444641276</v>
      </c>
      <c r="H102" s="65">
        <f t="shared" si="9"/>
        <v>0.9974050591642013</v>
      </c>
      <c r="I102" s="82"/>
    </row>
    <row r="103" spans="1:9" x14ac:dyDescent="0.25">
      <c r="A103" s="9" t="s">
        <v>140</v>
      </c>
      <c r="B103" s="15">
        <v>2.83</v>
      </c>
      <c r="C103" s="3">
        <v>117.8</v>
      </c>
      <c r="D103" s="3">
        <f t="shared" si="11"/>
        <v>3.2427695004382149</v>
      </c>
      <c r="E103" s="14">
        <f t="shared" si="10"/>
        <v>-0.41276950043821481</v>
      </c>
      <c r="F103" s="14"/>
      <c r="G103" s="45">
        <f t="shared" si="8"/>
        <v>0.99587230499561785</v>
      </c>
      <c r="H103" s="65">
        <f t="shared" si="9"/>
        <v>1.0230279429141447</v>
      </c>
      <c r="I103" s="82"/>
    </row>
    <row r="104" spans="1:9" x14ac:dyDescent="0.25">
      <c r="A104" s="9" t="s">
        <v>141</v>
      </c>
      <c r="B104" s="15">
        <v>3.19</v>
      </c>
      <c r="C104" s="3">
        <v>119.1</v>
      </c>
      <c r="D104" s="3">
        <f t="shared" si="11"/>
        <v>3.6553524804177444</v>
      </c>
      <c r="E104" s="14">
        <f t="shared" si="10"/>
        <v>-0.46535248041774446</v>
      </c>
      <c r="F104" s="14"/>
      <c r="G104" s="45">
        <f t="shared" si="8"/>
        <v>0.99534647519582253</v>
      </c>
      <c r="H104" s="65">
        <f t="shared" si="9"/>
        <v>0.99947199073901583</v>
      </c>
      <c r="I104" s="82"/>
    </row>
    <row r="105" spans="1:9" x14ac:dyDescent="0.25">
      <c r="A105" s="9" t="s">
        <v>142</v>
      </c>
      <c r="B105" s="15">
        <v>3.21</v>
      </c>
      <c r="C105" s="3">
        <v>119.8</v>
      </c>
      <c r="D105" s="3">
        <f t="shared" si="11"/>
        <v>4.5375218150087289</v>
      </c>
      <c r="E105" s="14">
        <f t="shared" si="10"/>
        <v>-1.3275218150087289</v>
      </c>
      <c r="F105" s="14"/>
      <c r="G105" s="45">
        <f t="shared" si="8"/>
        <v>0.98672478184991275</v>
      </c>
      <c r="H105" s="65">
        <f t="shared" si="9"/>
        <v>0.99133799781205478</v>
      </c>
      <c r="I105" s="82"/>
    </row>
    <row r="106" spans="1:9" x14ac:dyDescent="0.25">
      <c r="A106" s="9" t="s">
        <v>143</v>
      </c>
      <c r="B106" s="15">
        <v>3.18</v>
      </c>
      <c r="C106" s="3">
        <v>121.2</v>
      </c>
      <c r="D106" s="3">
        <f t="shared" si="11"/>
        <v>5.3913043478260896</v>
      </c>
      <c r="E106" s="14">
        <f t="shared" si="10"/>
        <v>-2.2113043478260894</v>
      </c>
      <c r="F106" s="14"/>
      <c r="G106" s="45">
        <f t="shared" si="8"/>
        <v>0.97788695652173907</v>
      </c>
      <c r="H106" s="65">
        <f t="shared" si="9"/>
        <v>0.99104327215578336</v>
      </c>
      <c r="I106" s="82"/>
    </row>
    <row r="107" spans="1:9" x14ac:dyDescent="0.25">
      <c r="A107" s="9" t="s">
        <v>144</v>
      </c>
      <c r="B107" s="15">
        <v>3.05</v>
      </c>
      <c r="C107" s="3">
        <v>121.5</v>
      </c>
      <c r="D107" s="3">
        <f t="shared" si="11"/>
        <v>5.7441253263707521</v>
      </c>
      <c r="E107" s="14">
        <f t="shared" si="10"/>
        <v>-2.6941253263707523</v>
      </c>
      <c r="F107" s="14"/>
      <c r="G107" s="45">
        <f t="shared" si="8"/>
        <v>0.97305874673629245</v>
      </c>
      <c r="H107" s="65">
        <f t="shared" si="9"/>
        <v>0.99506260948339043</v>
      </c>
      <c r="I107" s="82"/>
    </row>
    <row r="108" spans="1:9" x14ac:dyDescent="0.25">
      <c r="A108" s="9" t="s">
        <v>145</v>
      </c>
      <c r="B108" s="15">
        <v>3.29</v>
      </c>
      <c r="C108" s="3">
        <v>122.6</v>
      </c>
      <c r="D108" s="3">
        <f t="shared" si="11"/>
        <v>6.3313096270598415</v>
      </c>
      <c r="E108" s="14">
        <f t="shared" si="10"/>
        <v>-3.0413096270598414</v>
      </c>
      <c r="F108" s="14"/>
      <c r="G108" s="45">
        <f t="shared" si="8"/>
        <v>0.96958690372940159</v>
      </c>
      <c r="H108" s="65">
        <f t="shared" si="9"/>
        <v>0.99643203144873249</v>
      </c>
      <c r="I108" s="82"/>
    </row>
    <row r="109" spans="1:9" x14ac:dyDescent="0.25">
      <c r="A109" s="9" t="s">
        <v>146</v>
      </c>
      <c r="B109" s="15">
        <v>3.62</v>
      </c>
      <c r="C109" s="3">
        <v>124.2</v>
      </c>
      <c r="D109" s="3">
        <f t="shared" si="11"/>
        <v>6.792777300085989</v>
      </c>
      <c r="E109" s="14">
        <f t="shared" si="10"/>
        <v>-3.1727773000859889</v>
      </c>
      <c r="F109" s="14"/>
      <c r="G109" s="45">
        <f t="shared" si="8"/>
        <v>0.96827222699914006</v>
      </c>
      <c r="H109" s="65">
        <f t="shared" si="9"/>
        <v>0.99864408571814989</v>
      </c>
      <c r="I109" s="82"/>
    </row>
    <row r="110" spans="1:9" x14ac:dyDescent="0.25">
      <c r="A110" s="9" t="s">
        <v>147</v>
      </c>
      <c r="B110" s="15">
        <v>3.89</v>
      </c>
      <c r="C110" s="3">
        <v>123.9</v>
      </c>
      <c r="D110" s="3">
        <f t="shared" si="11"/>
        <v>6.5348237317282969</v>
      </c>
      <c r="E110" s="14">
        <f t="shared" si="10"/>
        <v>-2.6448237317282968</v>
      </c>
      <c r="F110" s="14"/>
      <c r="G110" s="45">
        <f t="shared" si="8"/>
        <v>0.97355176268271704</v>
      </c>
      <c r="H110" s="65">
        <f t="shared" si="9"/>
        <v>1.0054525323936423</v>
      </c>
      <c r="I110" s="82"/>
    </row>
    <row r="111" spans="1:9" x14ac:dyDescent="0.25">
      <c r="A111" s="9" t="s">
        <v>148</v>
      </c>
      <c r="B111" s="15">
        <v>4.2699999999999996</v>
      </c>
      <c r="C111" s="3">
        <v>125.6</v>
      </c>
      <c r="D111" s="3">
        <f t="shared" si="11"/>
        <v>6.893617021276591</v>
      </c>
      <c r="E111" s="14">
        <f t="shared" si="10"/>
        <v>-2.6236170212765915</v>
      </c>
      <c r="F111" s="14"/>
      <c r="G111" s="45">
        <f t="shared" si="8"/>
        <v>0.97376382978723408</v>
      </c>
      <c r="H111" s="65">
        <f t="shared" si="9"/>
        <v>1.0002178282785219</v>
      </c>
      <c r="I111" s="82"/>
    </row>
    <row r="112" spans="1:9" x14ac:dyDescent="0.25">
      <c r="A112" s="9" t="s">
        <v>149</v>
      </c>
      <c r="B112" s="15">
        <v>4.84</v>
      </c>
      <c r="C112" s="3">
        <v>126</v>
      </c>
      <c r="D112" s="3">
        <f t="shared" si="11"/>
        <v>7.5085324232081891</v>
      </c>
      <c r="E112" s="14">
        <f t="shared" si="10"/>
        <v>-2.6685324232081893</v>
      </c>
      <c r="F112" s="14"/>
      <c r="G112" s="45">
        <f t="shared" si="8"/>
        <v>0.97331467576791808</v>
      </c>
      <c r="H112" s="65">
        <f t="shared" si="9"/>
        <v>0.99953874440025758</v>
      </c>
      <c r="I112" s="82"/>
    </row>
    <row r="113" spans="1:12" x14ac:dyDescent="0.25">
      <c r="A113" s="9" t="s">
        <v>150</v>
      </c>
      <c r="B113" s="15">
        <v>4.9400000000000004</v>
      </c>
      <c r="C113" s="3">
        <v>125.8</v>
      </c>
      <c r="D113" s="3">
        <f t="shared" si="11"/>
        <v>6.519898391193907</v>
      </c>
      <c r="E113" s="14">
        <f t="shared" si="10"/>
        <v>-1.5798983911939066</v>
      </c>
      <c r="F113" s="14"/>
      <c r="G113" s="45">
        <f t="shared" si="8"/>
        <v>0.98420101608806099</v>
      </c>
      <c r="H113" s="65">
        <f t="shared" si="9"/>
        <v>1.0111848106179575</v>
      </c>
      <c r="I113" s="82"/>
    </row>
    <row r="114" spans="1:12" x14ac:dyDescent="0.25">
      <c r="A114" s="9" t="s">
        <v>151</v>
      </c>
      <c r="B114" s="15">
        <v>5.03</v>
      </c>
      <c r="C114" s="3">
        <v>125.9</v>
      </c>
      <c r="D114" s="3">
        <f t="shared" si="11"/>
        <v>5.8873002523128681</v>
      </c>
      <c r="E114" s="14">
        <f t="shared" si="10"/>
        <v>-0.85730025231286788</v>
      </c>
      <c r="F114" s="14">
        <f>AVERAGE(E103:E114)</f>
        <v>-1.9749443514106015</v>
      </c>
      <c r="G114" s="45">
        <f t="shared" si="8"/>
        <v>0.99142699747687135</v>
      </c>
      <c r="H114" s="65">
        <f t="shared" si="9"/>
        <v>1.007341977167969</v>
      </c>
      <c r="I114" s="82"/>
    </row>
    <row r="115" spans="1:12" x14ac:dyDescent="0.25">
      <c r="A115" s="9" t="s">
        <v>152</v>
      </c>
      <c r="B115" s="15">
        <v>5.03</v>
      </c>
      <c r="C115" s="3">
        <v>126.1</v>
      </c>
      <c r="D115" s="3">
        <f t="shared" si="11"/>
        <v>7.0458404074702861</v>
      </c>
      <c r="E115" s="14">
        <f t="shared" si="10"/>
        <v>-2.0158404074702858</v>
      </c>
      <c r="F115" s="14"/>
      <c r="G115" s="45">
        <f t="shared" si="8"/>
        <v>0.97984159592529718</v>
      </c>
      <c r="H115" s="65">
        <f t="shared" si="9"/>
        <v>0.98831441792380237</v>
      </c>
      <c r="I115" s="82"/>
    </row>
    <row r="116" spans="1:12" x14ac:dyDescent="0.25">
      <c r="A116" s="9" t="s">
        <v>153</v>
      </c>
      <c r="B116" s="15">
        <v>5.09</v>
      </c>
      <c r="C116" s="3">
        <v>126.6</v>
      </c>
      <c r="D116" s="3">
        <f t="shared" si="11"/>
        <v>6.2972292191435768</v>
      </c>
      <c r="E116" s="14">
        <f t="shared" si="10"/>
        <v>-1.2072292191435769</v>
      </c>
      <c r="F116" s="14"/>
      <c r="G116" s="45">
        <f t="shared" si="8"/>
        <v>0.9879277078085642</v>
      </c>
      <c r="H116" s="65">
        <f t="shared" si="9"/>
        <v>1.0082524684774492</v>
      </c>
      <c r="I116" s="82"/>
    </row>
    <row r="117" spans="1:12" x14ac:dyDescent="0.25">
      <c r="A117" s="9" t="s">
        <v>154</v>
      </c>
      <c r="B117" s="15">
        <v>5.3</v>
      </c>
      <c r="C117" s="3">
        <v>127.6</v>
      </c>
      <c r="D117" s="3">
        <f t="shared" si="11"/>
        <v>6.5108514190317175</v>
      </c>
      <c r="E117" s="14">
        <f t="shared" si="10"/>
        <v>-1.2108514190317177</v>
      </c>
      <c r="F117" s="14"/>
      <c r="G117" s="45">
        <f t="shared" si="8"/>
        <v>0.98789148580968278</v>
      </c>
      <c r="H117" s="65">
        <f t="shared" si="9"/>
        <v>0.99996333537505311</v>
      </c>
      <c r="I117" s="82"/>
    </row>
    <row r="118" spans="1:12" x14ac:dyDescent="0.25">
      <c r="A118" s="9" t="s">
        <v>155</v>
      </c>
      <c r="B118" s="15">
        <v>5.24</v>
      </c>
      <c r="C118" s="3">
        <v>129</v>
      </c>
      <c r="D118" s="3">
        <f>((C118-C106)/C106)*100</f>
        <v>6.4356435643564334</v>
      </c>
      <c r="E118" s="14">
        <f t="shared" si="10"/>
        <v>-1.1956435643564332</v>
      </c>
      <c r="F118" s="14"/>
      <c r="G118" s="45">
        <f t="shared" si="8"/>
        <v>0.9880435643564357</v>
      </c>
      <c r="H118" s="65">
        <f t="shared" si="9"/>
        <v>1.0001539425624548</v>
      </c>
      <c r="I118" s="82"/>
    </row>
    <row r="119" spans="1:12" x14ac:dyDescent="0.25">
      <c r="A119" s="9" t="s">
        <v>156</v>
      </c>
      <c r="B119" s="15">
        <v>5.13</v>
      </c>
      <c r="C119" s="3">
        <v>129.6</v>
      </c>
      <c r="D119" s="3">
        <f>((C119-C107)/C107)*100</f>
        <v>6.6666666666666625</v>
      </c>
      <c r="E119" s="14">
        <f>B119-D119</f>
        <v>-1.5366666666666626</v>
      </c>
      <c r="F119" s="14"/>
      <c r="G119" s="45">
        <f t="shared" si="8"/>
        <v>0.98463333333333336</v>
      </c>
      <c r="H119" s="65">
        <f t="shared" si="9"/>
        <v>0.99654850135548056</v>
      </c>
      <c r="I119" s="82"/>
    </row>
    <row r="120" spans="1:12" x14ac:dyDescent="0.25">
      <c r="A120" s="9" t="s">
        <v>157</v>
      </c>
      <c r="B120" s="15">
        <v>5.75</v>
      </c>
      <c r="C120" s="3">
        <v>130.4</v>
      </c>
      <c r="D120" s="3">
        <f t="shared" ref="D120:D123" si="12">((C120-C108)/C108)*100</f>
        <v>6.362153344208819</v>
      </c>
      <c r="E120" s="14">
        <f t="shared" ref="E120:E121" si="13">B120-D120</f>
        <v>-0.61215334420881895</v>
      </c>
      <c r="G120" s="45">
        <f t="shared" si="8"/>
        <v>0.99387846655791179</v>
      </c>
      <c r="H120" s="65">
        <f t="shared" si="9"/>
        <v>1.0093894172699602</v>
      </c>
      <c r="I120" s="82"/>
    </row>
    <row r="121" spans="1:12" x14ac:dyDescent="0.25">
      <c r="A121" s="9" t="s">
        <v>158</v>
      </c>
      <c r="B121" s="15">
        <v>6.17</v>
      </c>
      <c r="C121" s="3">
        <v>130.9</v>
      </c>
      <c r="D121" s="3">
        <f t="shared" si="12"/>
        <v>5.3945249597423537</v>
      </c>
      <c r="E121" s="14">
        <f t="shared" si="13"/>
        <v>0.77547504025764624</v>
      </c>
      <c r="G121" s="45">
        <f t="shared" si="8"/>
        <v>1.0077547504025766</v>
      </c>
      <c r="H121" s="65">
        <f t="shared" si="9"/>
        <v>1.0139617511713703</v>
      </c>
      <c r="I121" s="82"/>
    </row>
    <row r="122" spans="1:12" x14ac:dyDescent="0.25">
      <c r="A122" s="9" t="s">
        <v>159</v>
      </c>
      <c r="B122" s="15">
        <v>6.27</v>
      </c>
      <c r="C122" s="3">
        <v>129.9</v>
      </c>
      <c r="D122" s="3">
        <f t="shared" si="12"/>
        <v>4.8426150121065374</v>
      </c>
      <c r="E122" s="14">
        <f>B122-D122</f>
        <v>1.4273849878934621</v>
      </c>
      <c r="G122" s="45">
        <f t="shared" si="8"/>
        <v>1.0142738498789345</v>
      </c>
      <c r="H122" s="65">
        <f t="shared" si="9"/>
        <v>1.0064689345039095</v>
      </c>
      <c r="I122" s="82"/>
    </row>
    <row r="123" spans="1:12" x14ac:dyDescent="0.25">
      <c r="A123" s="9" t="s">
        <v>160</v>
      </c>
      <c r="B123" s="15">
        <v>6.41</v>
      </c>
      <c r="C123" s="3">
        <v>129.80000000000001</v>
      </c>
      <c r="D123" s="3">
        <f t="shared" si="12"/>
        <v>3.343949044586001</v>
      </c>
      <c r="E123" s="14">
        <f>B123-D123</f>
        <v>3.0660509554139992</v>
      </c>
      <c r="G123" s="45">
        <f t="shared" si="8"/>
        <v>1.0306605095541399</v>
      </c>
      <c r="H123" s="65">
        <f t="shared" si="9"/>
        <v>1.0161560506338216</v>
      </c>
      <c r="I123" s="82"/>
    </row>
    <row r="124" spans="1:12" x14ac:dyDescent="0.25">
      <c r="A124" s="9" t="s">
        <v>161</v>
      </c>
      <c r="B124" s="15">
        <v>6.59</v>
      </c>
      <c r="C124" s="3">
        <v>131.1</v>
      </c>
      <c r="D124" s="3">
        <f t="shared" ref="D124:D138" si="14">((C124-C112)/C112)*100</f>
        <v>4.047619047619043</v>
      </c>
      <c r="E124" s="14">
        <f>B124-D124</f>
        <v>2.5423809523809568</v>
      </c>
      <c r="G124" s="45">
        <f t="shared" si="8"/>
        <v>1.0254238095238095</v>
      </c>
      <c r="H124" s="65">
        <f t="shared" si="9"/>
        <v>0.99491908345979441</v>
      </c>
      <c r="I124" s="82"/>
    </row>
    <row r="125" spans="1:12" x14ac:dyDescent="0.25">
      <c r="A125" s="9" t="s">
        <v>162</v>
      </c>
      <c r="B125" s="15">
        <v>6.22</v>
      </c>
      <c r="C125" s="3">
        <v>131.80000000000001</v>
      </c>
      <c r="D125" s="3">
        <f>((C125-C113)/C113)*100</f>
        <v>4.7694753577106637</v>
      </c>
      <c r="E125" s="14">
        <f>B125-D125</f>
        <v>1.4505246422893361</v>
      </c>
      <c r="G125" s="45">
        <f t="shared" si="8"/>
        <v>1.0145052464228934</v>
      </c>
      <c r="H125" s="45">
        <f t="shared" si="9"/>
        <v>0.9893521459132234</v>
      </c>
      <c r="I125" s="82"/>
    </row>
    <row r="126" spans="1:12" x14ac:dyDescent="0.25">
      <c r="A126" s="9" t="s">
        <v>163</v>
      </c>
      <c r="B126" s="15">
        <v>6.63</v>
      </c>
      <c r="C126" s="133">
        <v>131.9</v>
      </c>
      <c r="D126" s="3">
        <f>((C126-C114)/C114)*100</f>
        <v>4.7656870532168387</v>
      </c>
      <c r="E126" s="14">
        <f>B126-D126</f>
        <v>1.8643129467831612</v>
      </c>
      <c r="F126" s="65">
        <f>AVERAGE(E115:E126)</f>
        <v>0.27897874201175554</v>
      </c>
      <c r="G126" s="45">
        <f t="shared" si="8"/>
        <v>1.0186431294678315</v>
      </c>
      <c r="H126" s="45">
        <f>G126/G125</f>
        <v>1.0040787202032992</v>
      </c>
      <c r="I126" s="82"/>
      <c r="J126" s="113"/>
      <c r="K126" s="114"/>
      <c r="L126" s="113"/>
    </row>
    <row r="127" spans="1:12" x14ac:dyDescent="0.25">
      <c r="A127" s="9" t="s">
        <v>164</v>
      </c>
      <c r="C127" s="3">
        <v>132</v>
      </c>
      <c r="D127" s="3">
        <f>((C127-C115)/C115)*100</f>
        <v>4.6788263283108691</v>
      </c>
      <c r="E127" s="14"/>
      <c r="G127" s="45">
        <f>(1+(E127/100))</f>
        <v>1</v>
      </c>
      <c r="H127" s="45">
        <f>G127/G127</f>
        <v>1</v>
      </c>
      <c r="I127" s="82"/>
      <c r="J127" s="113"/>
      <c r="K127" s="114"/>
    </row>
    <row r="128" spans="1:12" x14ac:dyDescent="0.25">
      <c r="A128" s="9" t="s">
        <v>165</v>
      </c>
      <c r="C128" s="3">
        <v>132.30000000000001</v>
      </c>
      <c r="D128" s="3">
        <f t="shared" si="14"/>
        <v>4.5023696682464598</v>
      </c>
      <c r="E128" s="14"/>
      <c r="G128" s="45">
        <f t="shared" si="8"/>
        <v>1</v>
      </c>
      <c r="H128" s="45">
        <f t="shared" ref="H128:H138" si="15">G128/G128</f>
        <v>1</v>
      </c>
      <c r="I128" s="82"/>
      <c r="J128" s="113"/>
      <c r="K128" s="114"/>
    </row>
    <row r="129" spans="1:11" x14ac:dyDescent="0.25">
      <c r="A129" s="9" t="s">
        <v>166</v>
      </c>
      <c r="C129" s="3">
        <f t="shared" ref="C129:C138" si="16">C128*(1+N$17)</f>
        <v>132.65732854059877</v>
      </c>
      <c r="D129" s="3">
        <f>((C129-C117)/C117)*100</f>
        <v>3.9634236211589147</v>
      </c>
      <c r="E129" s="14"/>
      <c r="G129" s="45">
        <f>(1+(E129/100))</f>
        <v>1</v>
      </c>
      <c r="H129" s="45">
        <f t="shared" si="15"/>
        <v>1</v>
      </c>
      <c r="I129" s="82"/>
      <c r="J129" s="113"/>
      <c r="K129" s="114"/>
    </row>
    <row r="130" spans="1:11" x14ac:dyDescent="0.25">
      <c r="A130" s="9" t="s">
        <v>167</v>
      </c>
      <c r="C130" s="3">
        <f t="shared" si="16"/>
        <v>133.01562218842298</v>
      </c>
      <c r="D130" s="3">
        <f t="shared" si="14"/>
        <v>3.1128854173821554</v>
      </c>
      <c r="E130" s="14"/>
      <c r="G130" s="45">
        <f t="shared" ref="G130:G138" si="17">(1+(E130/100))</f>
        <v>1</v>
      </c>
      <c r="H130" s="45">
        <f t="shared" si="15"/>
        <v>1</v>
      </c>
      <c r="I130" s="82"/>
    </row>
    <row r="131" spans="1:11" x14ac:dyDescent="0.25">
      <c r="A131" s="9" t="s">
        <v>168</v>
      </c>
      <c r="C131" s="3">
        <f t="shared" si="16"/>
        <v>133.37488355012687</v>
      </c>
      <c r="D131" s="3">
        <f t="shared" si="14"/>
        <v>2.9127187886781427</v>
      </c>
      <c r="E131" s="14"/>
      <c r="G131" s="45">
        <f t="shared" si="17"/>
        <v>1</v>
      </c>
      <c r="H131" s="45">
        <f t="shared" si="15"/>
        <v>1</v>
      </c>
      <c r="I131" s="82"/>
    </row>
    <row r="132" spans="1:11" x14ac:dyDescent="0.25">
      <c r="A132" s="9" t="s">
        <v>169</v>
      </c>
      <c r="C132" s="3">
        <f t="shared" si="16"/>
        <v>133.73511523940499</v>
      </c>
      <c r="D132" s="3">
        <f t="shared" si="14"/>
        <v>2.5576037112001413</v>
      </c>
      <c r="E132" s="14"/>
      <c r="G132" s="45">
        <f t="shared" si="17"/>
        <v>1</v>
      </c>
      <c r="H132" s="45">
        <f t="shared" si="15"/>
        <v>1</v>
      </c>
      <c r="I132" s="82"/>
    </row>
    <row r="133" spans="1:11" x14ac:dyDescent="0.25">
      <c r="A133" s="9" t="s">
        <v>170</v>
      </c>
      <c r="C133" s="3">
        <f t="shared" si="16"/>
        <v>134.09631987701121</v>
      </c>
      <c r="D133" s="3">
        <f t="shared" si="14"/>
        <v>2.4418028090230757</v>
      </c>
      <c r="E133" s="14"/>
      <c r="G133" s="45">
        <f t="shared" si="17"/>
        <v>1</v>
      </c>
      <c r="H133" s="45">
        <f t="shared" si="15"/>
        <v>1</v>
      </c>
      <c r="I133" s="82"/>
    </row>
    <row r="134" spans="1:11" x14ac:dyDescent="0.25">
      <c r="A134" s="9" t="s">
        <v>171</v>
      </c>
      <c r="C134" s="3">
        <f t="shared" si="16"/>
        <v>134.45850009077779</v>
      </c>
      <c r="D134" s="3">
        <f t="shared" si="14"/>
        <v>3.5092379451715039</v>
      </c>
      <c r="E134" s="14"/>
      <c r="G134" s="45">
        <f t="shared" si="17"/>
        <v>1</v>
      </c>
      <c r="H134" s="45">
        <f t="shared" si="15"/>
        <v>1</v>
      </c>
      <c r="I134" s="82"/>
    </row>
    <row r="135" spans="1:11" x14ac:dyDescent="0.25">
      <c r="A135" s="9" t="s">
        <v>172</v>
      </c>
      <c r="C135" s="3">
        <f t="shared" si="16"/>
        <v>134.82165851563445</v>
      </c>
      <c r="D135" s="3">
        <f t="shared" si="14"/>
        <v>3.8687661907815425</v>
      </c>
      <c r="E135" s="14"/>
      <c r="G135" s="45">
        <f t="shared" si="17"/>
        <v>1</v>
      </c>
      <c r="H135" s="45">
        <f t="shared" si="15"/>
        <v>1</v>
      </c>
      <c r="I135" s="82"/>
    </row>
    <row r="136" spans="1:11" x14ac:dyDescent="0.25">
      <c r="A136" s="9" t="s">
        <v>173</v>
      </c>
      <c r="C136" s="3">
        <f t="shared" si="16"/>
        <v>135.18579779362761</v>
      </c>
      <c r="D136" s="3">
        <f t="shared" si="14"/>
        <v>3.1165505672216782</v>
      </c>
      <c r="E136" s="14"/>
      <c r="G136" s="45">
        <f t="shared" si="17"/>
        <v>1</v>
      </c>
      <c r="H136" s="45">
        <f t="shared" si="15"/>
        <v>1</v>
      </c>
      <c r="I136" s="82"/>
    </row>
    <row r="137" spans="1:11" x14ac:dyDescent="0.25">
      <c r="A137" s="9" t="s">
        <v>174</v>
      </c>
      <c r="C137" s="3">
        <f t="shared" si="16"/>
        <v>135.55092057393961</v>
      </c>
      <c r="D137" s="3">
        <f t="shared" si="14"/>
        <v>2.8459184931256409</v>
      </c>
      <c r="E137" s="14"/>
      <c r="G137" s="45">
        <f t="shared" si="17"/>
        <v>1</v>
      </c>
      <c r="H137" s="45">
        <f t="shared" si="15"/>
        <v>1</v>
      </c>
      <c r="I137" s="82"/>
    </row>
    <row r="138" spans="1:11" x14ac:dyDescent="0.25">
      <c r="A138" s="9" t="s">
        <v>175</v>
      </c>
      <c r="C138" s="3">
        <f t="shared" si="16"/>
        <v>135.9170295129079</v>
      </c>
      <c r="D138" s="3">
        <f t="shared" si="14"/>
        <v>3.0455113820378288</v>
      </c>
      <c r="E138" s="14"/>
      <c r="G138" s="45">
        <f t="shared" si="17"/>
        <v>1</v>
      </c>
      <c r="H138" s="45">
        <f t="shared" si="15"/>
        <v>1</v>
      </c>
      <c r="I138" s="82"/>
    </row>
  </sheetData>
  <mergeCells count="8">
    <mergeCell ref="K17:M17"/>
    <mergeCell ref="K18:M18"/>
    <mergeCell ref="C5:E5"/>
    <mergeCell ref="A1:B3"/>
    <mergeCell ref="C1:E3"/>
    <mergeCell ref="K15:M15"/>
    <mergeCell ref="K16:M16"/>
    <mergeCell ref="B4:E4"/>
  </mergeCells>
  <phoneticPr fontId="20" type="noConversion"/>
  <hyperlinks>
    <hyperlink ref="B4" r:id="rId1" xr:uid="{11662A4D-F446-4D2D-BA9B-0A8282FE8F3E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F228-1723-475F-BB20-952C19027D9E}">
  <sheetPr>
    <tabColor rgb="FF00B0F0"/>
  </sheetPr>
  <dimension ref="A1:U125"/>
  <sheetViews>
    <sheetView workbookViewId="0">
      <pane ySplit="14" topLeftCell="A99" activePane="bottomLeft" state="frozen"/>
      <selection pane="bottomLeft" activeCell="C116" sqref="C116"/>
    </sheetView>
  </sheetViews>
  <sheetFormatPr baseColWidth="10" defaultColWidth="11.42578125" defaultRowHeight="15" x14ac:dyDescent="0.25"/>
  <cols>
    <col min="2" max="3" width="13.28515625" customWidth="1"/>
    <col min="4" max="8" width="13.42578125" customWidth="1"/>
    <col min="11" max="11" width="24.42578125" bestFit="1" customWidth="1"/>
    <col min="12" max="14" width="8.7109375" customWidth="1"/>
    <col min="15" max="15" width="12" customWidth="1"/>
    <col min="16" max="21" width="8.7109375" customWidth="1"/>
  </cols>
  <sheetData>
    <row r="1" spans="1:21" ht="18.75" x14ac:dyDescent="0.3">
      <c r="A1" s="5" t="s">
        <v>176</v>
      </c>
    </row>
    <row r="2" spans="1:21" x14ac:dyDescent="0.25">
      <c r="A2" s="6" t="s">
        <v>177</v>
      </c>
    </row>
    <row r="3" spans="1:21" x14ac:dyDescent="0.25">
      <c r="A3" s="6"/>
    </row>
    <row r="4" spans="1:21" x14ac:dyDescent="0.25">
      <c r="B4" s="182" t="s">
        <v>186</v>
      </c>
      <c r="C4" s="182"/>
      <c r="D4" s="182"/>
      <c r="E4" s="182"/>
      <c r="F4" s="104" t="s">
        <v>8</v>
      </c>
      <c r="G4" s="104"/>
      <c r="H4" s="104"/>
    </row>
    <row r="5" spans="1:21" s="4" customFormat="1" ht="15.75" thickBot="1" x14ac:dyDescent="0.3">
      <c r="A5" s="4" t="s">
        <v>10</v>
      </c>
      <c r="B5" s="2" t="s">
        <v>198</v>
      </c>
      <c r="C5" s="2" t="s">
        <v>199</v>
      </c>
      <c r="D5" s="2" t="s">
        <v>200</v>
      </c>
      <c r="E5" s="2" t="s">
        <v>201</v>
      </c>
      <c r="F5" s="2" t="s">
        <v>198</v>
      </c>
      <c r="G5" s="2"/>
      <c r="H5" s="2" t="s">
        <v>199</v>
      </c>
      <c r="I5" s="4" t="s">
        <v>199</v>
      </c>
      <c r="K5" s="40" t="s">
        <v>4</v>
      </c>
      <c r="L5" s="35">
        <v>2015</v>
      </c>
      <c r="M5" s="35">
        <v>2016</v>
      </c>
      <c r="N5" s="35">
        <v>2017</v>
      </c>
      <c r="O5" s="35">
        <v>2018</v>
      </c>
      <c r="P5" s="35">
        <v>2019</v>
      </c>
      <c r="Q5" s="35">
        <v>2020</v>
      </c>
      <c r="R5" s="35">
        <v>2021</v>
      </c>
      <c r="S5" s="35">
        <v>2022</v>
      </c>
      <c r="T5" s="35">
        <v>2023</v>
      </c>
      <c r="U5" s="35">
        <v>2024</v>
      </c>
    </row>
    <row r="6" spans="1:21" x14ac:dyDescent="0.25">
      <c r="A6" s="2" t="s">
        <v>14</v>
      </c>
      <c r="B6" s="3">
        <v>101.9</v>
      </c>
      <c r="C6" s="3">
        <v>98.7</v>
      </c>
      <c r="D6" s="3"/>
      <c r="E6" s="3"/>
      <c r="F6" s="65">
        <f>B6/B6</f>
        <v>1</v>
      </c>
      <c r="G6" s="48"/>
      <c r="H6" s="65">
        <f>C6/C6</f>
        <v>1</v>
      </c>
      <c r="I6" s="82"/>
      <c r="K6" s="42" t="s">
        <v>202</v>
      </c>
      <c r="L6" s="3">
        <v>99.999999999999986</v>
      </c>
      <c r="M6" s="3">
        <v>95.366666666666674</v>
      </c>
      <c r="N6" s="3">
        <v>103.74166666666667</v>
      </c>
      <c r="O6" s="3">
        <v>114.90833333333335</v>
      </c>
      <c r="P6" s="3">
        <v>115.19999999999999</v>
      </c>
      <c r="Q6" s="3">
        <v>107.51666666666669</v>
      </c>
      <c r="R6" s="3">
        <v>120.74166666666666</v>
      </c>
      <c r="S6" s="3">
        <v>168.38333333333335</v>
      </c>
      <c r="T6" s="3">
        <f>D113</f>
        <v>160.81818181818178</v>
      </c>
      <c r="U6" s="3">
        <f>D125</f>
        <v>169.4672156023644</v>
      </c>
    </row>
    <row r="7" spans="1:21" x14ac:dyDescent="0.25">
      <c r="A7" s="2" t="s">
        <v>17</v>
      </c>
      <c r="B7" s="3">
        <v>99.3</v>
      </c>
      <c r="C7" s="3">
        <v>97</v>
      </c>
      <c r="D7" s="3"/>
      <c r="E7" s="3"/>
      <c r="F7" s="65">
        <f>B7/B6</f>
        <v>0.97448478900883206</v>
      </c>
      <c r="G7" s="48"/>
      <c r="H7" s="65">
        <f>C7/C6</f>
        <v>0.98277608915906789</v>
      </c>
      <c r="I7" s="82"/>
      <c r="K7" s="39" t="s">
        <v>203</v>
      </c>
      <c r="L7" s="3">
        <v>99.991666666666674</v>
      </c>
      <c r="M7" s="3">
        <v>97.091666666666654</v>
      </c>
      <c r="N7" s="3">
        <v>103.27500000000002</v>
      </c>
      <c r="O7" s="3">
        <v>109.70833333333333</v>
      </c>
      <c r="P7" s="3">
        <v>110.5</v>
      </c>
      <c r="Q7" s="3">
        <v>103.42500000000001</v>
      </c>
      <c r="R7" s="3">
        <v>116.39166666666665</v>
      </c>
      <c r="S7" s="3">
        <v>150.63333333333301</v>
      </c>
      <c r="T7" s="3">
        <f>E113</f>
        <v>150.33636363636367</v>
      </c>
      <c r="U7" s="3">
        <f>E125</f>
        <v>148.73835934190745</v>
      </c>
    </row>
    <row r="8" spans="1:21" x14ac:dyDescent="0.25">
      <c r="A8" s="2" t="s">
        <v>19</v>
      </c>
      <c r="B8" s="3">
        <v>102</v>
      </c>
      <c r="C8" s="3">
        <v>99.9</v>
      </c>
      <c r="D8" s="3"/>
      <c r="E8" s="3"/>
      <c r="F8" s="65">
        <f t="shared" ref="F8:F71" si="0">B8/B7</f>
        <v>1.0271903323262841</v>
      </c>
      <c r="G8" s="48"/>
      <c r="H8" s="65">
        <f t="shared" ref="H8:H71" si="1">C8/C7</f>
        <v>1.029896907216495</v>
      </c>
      <c r="I8" s="82"/>
      <c r="K8" s="39" t="s">
        <v>204</v>
      </c>
      <c r="L8">
        <v>1</v>
      </c>
      <c r="M8" s="43">
        <f>M6/L6</f>
        <v>0.95366666666666688</v>
      </c>
      <c r="N8" s="43">
        <f t="shared" ref="N8:U8" si="2">N6/M6</f>
        <v>1.0878189444250261</v>
      </c>
      <c r="O8" s="43">
        <f t="shared" si="2"/>
        <v>1.1076391678046429</v>
      </c>
      <c r="P8" s="43">
        <f t="shared" si="2"/>
        <v>1.0025382551309012</v>
      </c>
      <c r="Q8" s="43">
        <f t="shared" si="2"/>
        <v>0.93330439814814847</v>
      </c>
      <c r="R8" s="43">
        <f t="shared" si="2"/>
        <v>1.1230041853976125</v>
      </c>
      <c r="S8" s="43">
        <f>S6/R6</f>
        <v>1.394575194975499</v>
      </c>
      <c r="T8" s="43">
        <f t="shared" si="2"/>
        <v>0.95507185084538315</v>
      </c>
      <c r="U8" s="43">
        <f t="shared" si="2"/>
        <v>1.053781442411537</v>
      </c>
    </row>
    <row r="9" spans="1:21" ht="15.75" thickBot="1" x14ac:dyDescent="0.3">
      <c r="A9" s="2" t="s">
        <v>21</v>
      </c>
      <c r="B9" s="3">
        <v>103.6</v>
      </c>
      <c r="C9" s="3">
        <v>102.3</v>
      </c>
      <c r="D9" s="3"/>
      <c r="E9" s="3"/>
      <c r="F9" s="65">
        <f t="shared" si="0"/>
        <v>1.0156862745098039</v>
      </c>
      <c r="G9" s="48"/>
      <c r="H9" s="65">
        <f t="shared" si="1"/>
        <v>1.0240240240240239</v>
      </c>
      <c r="I9" s="82"/>
      <c r="K9" s="41" t="s">
        <v>205</v>
      </c>
      <c r="L9" s="22">
        <v>1</v>
      </c>
      <c r="M9" s="44">
        <f>M7/L7</f>
        <v>0.97099758313192741</v>
      </c>
      <c r="N9" s="44">
        <f t="shared" ref="N9:U9" si="3">N7/M7</f>
        <v>1.0636855205561757</v>
      </c>
      <c r="O9" s="44">
        <f t="shared" si="3"/>
        <v>1.0622932300492212</v>
      </c>
      <c r="P9" s="44">
        <f t="shared" si="3"/>
        <v>1.0072161033042157</v>
      </c>
      <c r="Q9" s="44">
        <f t="shared" si="3"/>
        <v>0.93597285067873315</v>
      </c>
      <c r="R9" s="44">
        <f t="shared" si="3"/>
        <v>1.1253726532914348</v>
      </c>
      <c r="S9" s="44">
        <f t="shared" si="3"/>
        <v>1.2941934560034341</v>
      </c>
      <c r="T9" s="44">
        <f>T7/S7</f>
        <v>0.9980285260214472</v>
      </c>
      <c r="U9" s="44">
        <f t="shared" si="3"/>
        <v>0.98937047394387234</v>
      </c>
    </row>
    <row r="10" spans="1:21" x14ac:dyDescent="0.25">
      <c r="A10" s="2" t="s">
        <v>24</v>
      </c>
      <c r="B10" s="3">
        <v>98.4</v>
      </c>
      <c r="C10" s="3">
        <v>100.2</v>
      </c>
      <c r="D10" s="3"/>
      <c r="E10" s="3"/>
      <c r="F10" s="65">
        <f t="shared" si="0"/>
        <v>0.94980694980694991</v>
      </c>
      <c r="G10" s="48"/>
      <c r="H10" s="65">
        <f t="shared" si="1"/>
        <v>0.97947214076246336</v>
      </c>
      <c r="I10" s="82"/>
    </row>
    <row r="11" spans="1:21" x14ac:dyDescent="0.25">
      <c r="A11" s="2" t="s">
        <v>27</v>
      </c>
      <c r="B11" s="3">
        <v>103.3</v>
      </c>
      <c r="C11" s="3">
        <v>105.2</v>
      </c>
      <c r="D11" s="3"/>
      <c r="E11" s="3"/>
      <c r="F11" s="65">
        <f t="shared" si="0"/>
        <v>1.0497967479674797</v>
      </c>
      <c r="G11" s="48"/>
      <c r="H11" s="65">
        <f t="shared" si="1"/>
        <v>1.0499001996007984</v>
      </c>
      <c r="I11" s="82"/>
      <c r="K11" s="121" t="s">
        <v>22</v>
      </c>
      <c r="L11" s="121"/>
      <c r="M11" s="121"/>
      <c r="N11" s="121"/>
    </row>
    <row r="12" spans="1:21" x14ac:dyDescent="0.25">
      <c r="A12" s="2" t="s">
        <v>31</v>
      </c>
      <c r="B12" s="3">
        <v>103</v>
      </c>
      <c r="C12" s="3">
        <v>106.8</v>
      </c>
      <c r="D12" s="3"/>
      <c r="E12" s="3"/>
      <c r="F12" s="65">
        <f t="shared" si="0"/>
        <v>0.99709583736689256</v>
      </c>
      <c r="G12" s="48"/>
      <c r="H12" s="65">
        <f t="shared" si="1"/>
        <v>1.0152091254752851</v>
      </c>
      <c r="I12" s="82"/>
      <c r="K12" s="183" t="s">
        <v>181</v>
      </c>
      <c r="L12" s="183"/>
      <c r="M12" s="183"/>
      <c r="N12" s="4" t="s">
        <v>198</v>
      </c>
      <c r="O12" s="4" t="s">
        <v>199</v>
      </c>
      <c r="Q12" s="4"/>
    </row>
    <row r="13" spans="1:21" x14ac:dyDescent="0.25">
      <c r="A13" s="2" t="s">
        <v>34</v>
      </c>
      <c r="B13" s="3">
        <v>97.3</v>
      </c>
      <c r="C13" s="3">
        <v>102.7</v>
      </c>
      <c r="D13" s="3"/>
      <c r="E13" s="3"/>
      <c r="F13" s="65">
        <f t="shared" si="0"/>
        <v>0.94466019417475722</v>
      </c>
      <c r="G13" s="48"/>
      <c r="H13" s="65">
        <f t="shared" si="1"/>
        <v>0.96161048689138584</v>
      </c>
      <c r="I13" s="82"/>
      <c r="K13" s="181" t="s">
        <v>28</v>
      </c>
      <c r="L13" s="181"/>
      <c r="M13" s="181"/>
      <c r="N13" t="s">
        <v>29</v>
      </c>
      <c r="O13" s="65" t="s">
        <v>29</v>
      </c>
      <c r="Q13" s="65"/>
    </row>
    <row r="14" spans="1:21" x14ac:dyDescent="0.25">
      <c r="A14" s="2" t="s">
        <v>37</v>
      </c>
      <c r="B14" s="3">
        <v>98.6</v>
      </c>
      <c r="C14" s="3">
        <v>98.1</v>
      </c>
      <c r="D14" s="3"/>
      <c r="E14" s="3"/>
      <c r="F14" s="65">
        <f t="shared" si="0"/>
        <v>1.0133607399794451</v>
      </c>
      <c r="G14" s="48"/>
      <c r="H14" s="65">
        <f t="shared" si="1"/>
        <v>0.95520934761441079</v>
      </c>
      <c r="I14" s="82"/>
      <c r="K14" s="181" t="s">
        <v>182</v>
      </c>
      <c r="L14" s="181"/>
      <c r="M14" s="181"/>
      <c r="N14" s="105">
        <f>EXP(LN(1+(B114/B6-1))/((COUNT(B6:B114))-1))-1</f>
        <v>3.8671730686992145E-3</v>
      </c>
      <c r="O14" s="105">
        <f>EXP(LN(1+(C114/C6-1))/((COUNT(C6:C114))-1))-1</f>
        <v>3.1216860945399993E-3</v>
      </c>
      <c r="Q14" s="122"/>
      <c r="R14" s="65"/>
    </row>
    <row r="15" spans="1:21" x14ac:dyDescent="0.25">
      <c r="A15" s="2" t="s">
        <v>39</v>
      </c>
      <c r="B15" s="3">
        <v>98.5</v>
      </c>
      <c r="C15" s="3">
        <v>96.7</v>
      </c>
      <c r="D15" s="3"/>
      <c r="E15" s="3"/>
      <c r="F15" s="65">
        <f t="shared" si="0"/>
        <v>0.99898580121703862</v>
      </c>
      <c r="G15" s="48"/>
      <c r="H15" s="65">
        <f t="shared" si="1"/>
        <v>0.98572884811416928</v>
      </c>
      <c r="I15" s="82"/>
      <c r="R15" s="65"/>
    </row>
    <row r="16" spans="1:21" x14ac:dyDescent="0.25">
      <c r="A16" s="2" t="s">
        <v>41</v>
      </c>
      <c r="B16" s="3">
        <v>98.1</v>
      </c>
      <c r="C16" s="3">
        <v>97.1</v>
      </c>
      <c r="D16" s="3"/>
      <c r="E16" s="3"/>
      <c r="F16" s="65">
        <f t="shared" si="0"/>
        <v>0.99593908629441619</v>
      </c>
      <c r="G16" s="48"/>
      <c r="H16" s="65">
        <f t="shared" si="1"/>
        <v>1.0041365046535677</v>
      </c>
      <c r="I16" s="82"/>
      <c r="R16" s="65"/>
    </row>
    <row r="17" spans="1:18" x14ac:dyDescent="0.25">
      <c r="A17" s="2" t="s">
        <v>43</v>
      </c>
      <c r="B17" s="3">
        <v>96</v>
      </c>
      <c r="C17" s="3">
        <v>95.2</v>
      </c>
      <c r="D17" s="3">
        <f>AVERAGE(B6:B17)</f>
        <v>99.999999999999986</v>
      </c>
      <c r="E17" s="3">
        <f>AVERAGE(C6:C17)</f>
        <v>99.991666666666674</v>
      </c>
      <c r="F17" s="65">
        <f t="shared" si="0"/>
        <v>0.97859327217125391</v>
      </c>
      <c r="G17" s="48"/>
      <c r="H17" s="65">
        <f t="shared" si="1"/>
        <v>0.98043254376931011</v>
      </c>
      <c r="I17" s="82"/>
      <c r="L17" s="3"/>
      <c r="M17" s="3"/>
      <c r="P17" s="65"/>
      <c r="Q17" s="65"/>
      <c r="R17" s="65"/>
    </row>
    <row r="18" spans="1:18" x14ac:dyDescent="0.25">
      <c r="A18" s="2" t="s">
        <v>45</v>
      </c>
      <c r="B18" s="3">
        <v>94.9</v>
      </c>
      <c r="C18" s="3">
        <v>95.2</v>
      </c>
      <c r="D18" s="3"/>
      <c r="E18" s="3"/>
      <c r="F18" s="65">
        <f t="shared" si="0"/>
        <v>0.98854166666666676</v>
      </c>
      <c r="G18" s="48"/>
      <c r="H18" s="65">
        <f t="shared" si="1"/>
        <v>1</v>
      </c>
      <c r="I18" s="82"/>
      <c r="L18" s="3"/>
      <c r="M18" s="3"/>
      <c r="P18" s="65"/>
      <c r="Q18" s="65"/>
      <c r="R18" s="65"/>
    </row>
    <row r="19" spans="1:18" x14ac:dyDescent="0.25">
      <c r="A19" s="2" t="s">
        <v>47</v>
      </c>
      <c r="B19" s="3">
        <v>89.5</v>
      </c>
      <c r="C19" s="3">
        <v>92.7</v>
      </c>
      <c r="D19" s="3"/>
      <c r="E19" s="3"/>
      <c r="F19" s="65">
        <f t="shared" si="0"/>
        <v>0.94309799789251836</v>
      </c>
      <c r="G19" s="48"/>
      <c r="H19" s="65">
        <f t="shared" si="1"/>
        <v>0.97373949579831931</v>
      </c>
      <c r="I19" s="82"/>
      <c r="L19" s="3"/>
      <c r="M19" s="3"/>
      <c r="P19" s="65"/>
      <c r="Q19" s="65"/>
      <c r="R19" s="65"/>
    </row>
    <row r="20" spans="1:18" x14ac:dyDescent="0.25">
      <c r="A20" s="2" t="s">
        <v>49</v>
      </c>
      <c r="B20" s="3">
        <v>97</v>
      </c>
      <c r="C20" s="3">
        <v>96.2</v>
      </c>
      <c r="D20" s="3"/>
      <c r="E20" s="3"/>
      <c r="F20" s="65">
        <f t="shared" si="0"/>
        <v>1.0837988826815643</v>
      </c>
      <c r="G20" s="48"/>
      <c r="H20" s="65">
        <f t="shared" si="1"/>
        <v>1.0377562028047465</v>
      </c>
      <c r="I20" s="82"/>
      <c r="L20" s="3"/>
      <c r="M20" s="3"/>
      <c r="P20" s="65"/>
      <c r="Q20" s="65"/>
      <c r="R20" s="65"/>
    </row>
    <row r="21" spans="1:18" x14ac:dyDescent="0.25">
      <c r="A21" s="2" t="s">
        <v>51</v>
      </c>
      <c r="B21" s="3">
        <v>93.3</v>
      </c>
      <c r="C21" s="3">
        <v>96.9</v>
      </c>
      <c r="D21" s="3"/>
      <c r="E21" s="3"/>
      <c r="F21" s="65">
        <f t="shared" si="0"/>
        <v>0.96185567010309281</v>
      </c>
      <c r="G21" s="48"/>
      <c r="H21" s="65">
        <f t="shared" si="1"/>
        <v>1.0072765072765073</v>
      </c>
      <c r="I21" s="82"/>
      <c r="L21" s="3"/>
      <c r="M21" s="3"/>
      <c r="P21" s="65"/>
      <c r="Q21" s="65"/>
      <c r="R21" s="65"/>
    </row>
    <row r="22" spans="1:18" x14ac:dyDescent="0.25">
      <c r="A22" s="2" t="s">
        <v>53</v>
      </c>
      <c r="B22" s="3">
        <v>91.7</v>
      </c>
      <c r="C22" s="3">
        <v>97.2</v>
      </c>
      <c r="D22" s="3"/>
      <c r="E22" s="3"/>
      <c r="F22" s="65">
        <f t="shared" si="0"/>
        <v>0.98285101822079324</v>
      </c>
      <c r="G22" s="48"/>
      <c r="H22" s="65">
        <f t="shared" si="1"/>
        <v>1.0030959752321982</v>
      </c>
      <c r="I22" s="82"/>
      <c r="L22" s="3"/>
      <c r="M22" s="3"/>
      <c r="P22" s="65"/>
      <c r="Q22" s="65"/>
      <c r="R22" s="65"/>
    </row>
    <row r="23" spans="1:18" x14ac:dyDescent="0.25">
      <c r="A23" s="2" t="s">
        <v>55</v>
      </c>
      <c r="B23" s="3">
        <v>97.8</v>
      </c>
      <c r="C23" s="3">
        <v>100.4</v>
      </c>
      <c r="D23" s="3"/>
      <c r="E23" s="3"/>
      <c r="F23" s="65">
        <f t="shared" si="0"/>
        <v>1.0665212649945475</v>
      </c>
      <c r="G23" s="48"/>
      <c r="H23" s="65">
        <f t="shared" si="1"/>
        <v>1.0329218106995885</v>
      </c>
      <c r="I23" s="82"/>
      <c r="L23" s="3"/>
      <c r="M23" s="3"/>
      <c r="P23" s="65"/>
      <c r="Q23" s="65"/>
      <c r="R23" s="65"/>
    </row>
    <row r="24" spans="1:18" x14ac:dyDescent="0.25">
      <c r="A24" s="2" t="s">
        <v>57</v>
      </c>
      <c r="B24" s="3">
        <v>98.6</v>
      </c>
      <c r="C24" s="3">
        <v>99.4</v>
      </c>
      <c r="D24" s="3"/>
      <c r="E24" s="3"/>
      <c r="F24" s="65">
        <f t="shared" si="0"/>
        <v>1.0081799591002045</v>
      </c>
      <c r="G24" s="48"/>
      <c r="H24" s="65">
        <f t="shared" si="1"/>
        <v>0.99003984063745021</v>
      </c>
      <c r="I24" s="82"/>
      <c r="L24" s="3"/>
      <c r="M24" s="3"/>
      <c r="P24" s="65"/>
      <c r="Q24" s="65"/>
      <c r="R24" s="65"/>
    </row>
    <row r="25" spans="1:18" x14ac:dyDescent="0.25">
      <c r="A25" s="2" t="s">
        <v>59</v>
      </c>
      <c r="B25" s="3">
        <v>95.2</v>
      </c>
      <c r="C25" s="3">
        <v>97.6</v>
      </c>
      <c r="D25" s="3"/>
      <c r="E25" s="3"/>
      <c r="F25" s="65">
        <f t="shared" si="0"/>
        <v>0.96551724137931039</v>
      </c>
      <c r="G25" s="48"/>
      <c r="H25" s="65">
        <f t="shared" si="1"/>
        <v>0.98189134808853107</v>
      </c>
      <c r="I25" s="82"/>
      <c r="L25" s="3"/>
      <c r="M25" s="3"/>
      <c r="P25" s="65"/>
      <c r="Q25" s="65"/>
      <c r="R25" s="65"/>
    </row>
    <row r="26" spans="1:18" x14ac:dyDescent="0.25">
      <c r="A26" s="2" t="s">
        <v>61</v>
      </c>
      <c r="B26" s="3">
        <v>94.6</v>
      </c>
      <c r="C26" s="3">
        <v>96.5</v>
      </c>
      <c r="D26" s="3"/>
      <c r="E26" s="3"/>
      <c r="F26" s="65">
        <f t="shared" si="0"/>
        <v>0.99369747899159655</v>
      </c>
      <c r="G26" s="48"/>
      <c r="H26" s="65">
        <f t="shared" si="1"/>
        <v>0.98872950819672134</v>
      </c>
      <c r="I26" s="82"/>
    </row>
    <row r="27" spans="1:18" x14ac:dyDescent="0.25">
      <c r="A27" s="2" t="s">
        <v>63</v>
      </c>
      <c r="B27" s="3">
        <v>93.7</v>
      </c>
      <c r="C27" s="3">
        <v>95.5</v>
      </c>
      <c r="D27" s="3"/>
      <c r="E27" s="3"/>
      <c r="F27" s="65">
        <f t="shared" si="0"/>
        <v>0.99048625792811851</v>
      </c>
      <c r="G27" s="48"/>
      <c r="H27" s="65">
        <f t="shared" si="1"/>
        <v>0.98963730569948183</v>
      </c>
      <c r="I27" s="82"/>
    </row>
    <row r="28" spans="1:18" x14ac:dyDescent="0.25">
      <c r="A28" s="2" t="s">
        <v>65</v>
      </c>
      <c r="B28" s="3">
        <v>97.9</v>
      </c>
      <c r="C28" s="3">
        <v>98</v>
      </c>
      <c r="D28" s="3"/>
      <c r="E28" s="3"/>
      <c r="F28" s="65">
        <f t="shared" si="0"/>
        <v>1.0448239060832445</v>
      </c>
      <c r="G28" s="48"/>
      <c r="H28" s="65">
        <f t="shared" si="1"/>
        <v>1.0261780104712042</v>
      </c>
      <c r="I28" s="82"/>
      <c r="L28" s="82"/>
      <c r="M28" s="45"/>
    </row>
    <row r="29" spans="1:18" x14ac:dyDescent="0.25">
      <c r="A29" s="2" t="s">
        <v>67</v>
      </c>
      <c r="B29" s="3">
        <v>100.2</v>
      </c>
      <c r="C29" s="3">
        <v>99.5</v>
      </c>
      <c r="D29" s="3">
        <f>AVERAGE(B18:B29)</f>
        <v>95.366666666666674</v>
      </c>
      <c r="E29" s="3">
        <f>AVERAGE(C18:C29)</f>
        <v>97.091666666666654</v>
      </c>
      <c r="F29" s="65">
        <f t="shared" si="0"/>
        <v>1.0234933605720122</v>
      </c>
      <c r="G29" s="48"/>
      <c r="H29" s="65">
        <f t="shared" si="1"/>
        <v>1.0153061224489797</v>
      </c>
      <c r="I29" s="82"/>
      <c r="L29" s="82"/>
    </row>
    <row r="30" spans="1:18" x14ac:dyDescent="0.25">
      <c r="A30" s="2" t="s">
        <v>69</v>
      </c>
      <c r="B30" s="3">
        <v>107</v>
      </c>
      <c r="C30" s="3">
        <v>105.5</v>
      </c>
      <c r="D30" s="3"/>
      <c r="E30" s="3"/>
      <c r="F30" s="65">
        <f t="shared" si="0"/>
        <v>1.0678642714570858</v>
      </c>
      <c r="G30" s="48"/>
      <c r="H30" s="65">
        <f t="shared" si="1"/>
        <v>1.0603015075376885</v>
      </c>
      <c r="I30" s="82"/>
    </row>
    <row r="31" spans="1:18" x14ac:dyDescent="0.25">
      <c r="A31" s="2" t="s">
        <v>71</v>
      </c>
      <c r="B31" s="3">
        <v>106.4</v>
      </c>
      <c r="C31" s="3">
        <v>104.9</v>
      </c>
      <c r="D31" s="3"/>
      <c r="E31" s="3"/>
      <c r="F31" s="65">
        <f t="shared" si="0"/>
        <v>0.99439252336448603</v>
      </c>
      <c r="G31" s="48"/>
      <c r="H31" s="65">
        <f t="shared" si="1"/>
        <v>0.99431279620853086</v>
      </c>
      <c r="I31" s="82"/>
      <c r="L31" s="82"/>
    </row>
    <row r="32" spans="1:18" x14ac:dyDescent="0.25">
      <c r="A32" s="2" t="s">
        <v>73</v>
      </c>
      <c r="B32" s="3">
        <v>104.1</v>
      </c>
      <c r="C32" s="3">
        <v>103.1</v>
      </c>
      <c r="D32" s="3"/>
      <c r="E32" s="3"/>
      <c r="F32" s="65">
        <f t="shared" si="0"/>
        <v>0.97838345864661647</v>
      </c>
      <c r="G32" s="48"/>
      <c r="H32" s="65">
        <f t="shared" si="1"/>
        <v>0.98284080076263092</v>
      </c>
      <c r="I32" s="82"/>
    </row>
    <row r="33" spans="1:13" x14ac:dyDescent="0.25">
      <c r="A33" s="2" t="s">
        <v>75</v>
      </c>
      <c r="B33" s="3">
        <v>99.7</v>
      </c>
      <c r="C33" s="3">
        <v>100.7</v>
      </c>
      <c r="D33" s="3"/>
      <c r="E33" s="3"/>
      <c r="F33" s="65">
        <f t="shared" si="0"/>
        <v>0.95773294908741602</v>
      </c>
      <c r="G33" s="48"/>
      <c r="H33" s="65">
        <f t="shared" si="1"/>
        <v>0.9767216294859361</v>
      </c>
      <c r="I33" s="82"/>
      <c r="K33" s="4"/>
    </row>
    <row r="34" spans="1:13" x14ac:dyDescent="0.25">
      <c r="A34" s="2" t="s">
        <v>77</v>
      </c>
      <c r="B34" s="3">
        <v>100.8</v>
      </c>
      <c r="C34" s="3">
        <v>101.4</v>
      </c>
      <c r="D34" s="3"/>
      <c r="E34" s="3"/>
      <c r="F34" s="65">
        <f t="shared" si="0"/>
        <v>1.0110330992978935</v>
      </c>
      <c r="G34" s="48"/>
      <c r="H34" s="65">
        <f t="shared" si="1"/>
        <v>1.0069513406156902</v>
      </c>
      <c r="I34" s="82"/>
      <c r="L34" s="3"/>
      <c r="M34" s="3"/>
    </row>
    <row r="35" spans="1:13" x14ac:dyDescent="0.25">
      <c r="A35" s="2" t="s">
        <v>79</v>
      </c>
      <c r="B35" s="3">
        <v>103.1</v>
      </c>
      <c r="C35" s="3">
        <v>103.7</v>
      </c>
      <c r="D35" s="3"/>
      <c r="E35" s="3"/>
      <c r="F35" s="65">
        <f t="shared" si="0"/>
        <v>1.0228174603174602</v>
      </c>
      <c r="G35" s="48"/>
      <c r="H35" s="65">
        <f t="shared" si="1"/>
        <v>1.0226824457593688</v>
      </c>
      <c r="I35" s="82"/>
      <c r="L35" s="3"/>
      <c r="M35" s="3"/>
    </row>
    <row r="36" spans="1:13" x14ac:dyDescent="0.25">
      <c r="A36" s="2" t="s">
        <v>81</v>
      </c>
      <c r="B36" s="3">
        <v>102.6</v>
      </c>
      <c r="C36" s="3">
        <v>102.9</v>
      </c>
      <c r="D36" s="3"/>
      <c r="E36" s="3"/>
      <c r="F36" s="65">
        <f t="shared" si="0"/>
        <v>0.99515033947623666</v>
      </c>
      <c r="G36" s="48"/>
      <c r="H36" s="65">
        <f t="shared" si="1"/>
        <v>0.99228543876567021</v>
      </c>
      <c r="I36" s="82"/>
      <c r="L36" s="3"/>
      <c r="M36" s="3"/>
    </row>
    <row r="37" spans="1:13" x14ac:dyDescent="0.25">
      <c r="A37" s="2" t="s">
        <v>83</v>
      </c>
      <c r="B37" s="3">
        <v>104.6</v>
      </c>
      <c r="C37" s="3">
        <v>104.4</v>
      </c>
      <c r="D37" s="3"/>
      <c r="E37" s="3"/>
      <c r="F37" s="65">
        <f t="shared" si="0"/>
        <v>1.0194931773879143</v>
      </c>
      <c r="G37" s="48"/>
      <c r="H37" s="65">
        <f t="shared" si="1"/>
        <v>1.0145772594752187</v>
      </c>
      <c r="I37" s="82"/>
      <c r="L37" s="3"/>
      <c r="M37" s="3"/>
    </row>
    <row r="38" spans="1:13" x14ac:dyDescent="0.25">
      <c r="A38" s="2" t="s">
        <v>85</v>
      </c>
      <c r="B38" s="3">
        <v>105.1</v>
      </c>
      <c r="C38" s="3">
        <v>106.2</v>
      </c>
      <c r="D38" s="3"/>
      <c r="E38" s="3"/>
      <c r="F38" s="65">
        <f t="shared" si="0"/>
        <v>1.0047801147227533</v>
      </c>
      <c r="G38" s="48"/>
      <c r="H38" s="65">
        <f t="shared" si="1"/>
        <v>1.0172413793103448</v>
      </c>
      <c r="I38" s="82"/>
      <c r="L38" s="3"/>
      <c r="M38" s="3"/>
    </row>
    <row r="39" spans="1:13" x14ac:dyDescent="0.25">
      <c r="A39" s="2" t="s">
        <v>87</v>
      </c>
      <c r="B39" s="3">
        <v>99.7</v>
      </c>
      <c r="C39" s="3">
        <v>100.5</v>
      </c>
      <c r="D39" s="3"/>
      <c r="E39" s="3"/>
      <c r="F39" s="65">
        <f t="shared" si="0"/>
        <v>0.94862036156041873</v>
      </c>
      <c r="G39" s="48"/>
      <c r="H39" s="65">
        <f t="shared" si="1"/>
        <v>0.9463276836158192</v>
      </c>
      <c r="I39" s="82"/>
      <c r="L39" s="3"/>
      <c r="M39" s="3"/>
    </row>
    <row r="40" spans="1:13" x14ac:dyDescent="0.25">
      <c r="A40" s="2" t="s">
        <v>89</v>
      </c>
      <c r="B40" s="3">
        <v>108.3</v>
      </c>
      <c r="C40" s="3">
        <v>105.6</v>
      </c>
      <c r="D40" s="3"/>
      <c r="E40" s="3"/>
      <c r="F40" s="65">
        <f t="shared" si="0"/>
        <v>1.0862587763289868</v>
      </c>
      <c r="G40" s="48"/>
      <c r="H40" s="65">
        <f t="shared" si="1"/>
        <v>1.0507462686567164</v>
      </c>
      <c r="I40" s="82"/>
      <c r="L40" s="3"/>
      <c r="M40" s="3"/>
    </row>
    <row r="41" spans="1:13" x14ac:dyDescent="0.25">
      <c r="A41" s="2" t="s">
        <v>91</v>
      </c>
      <c r="B41" s="3">
        <v>103.5</v>
      </c>
      <c r="C41" s="3">
        <v>100.4</v>
      </c>
      <c r="D41" s="3">
        <f>AVERAGE(B30:B41)</f>
        <v>103.74166666666667</v>
      </c>
      <c r="E41" s="3">
        <f>AVERAGE(C30:C41)</f>
        <v>103.27500000000002</v>
      </c>
      <c r="F41" s="65">
        <f t="shared" si="0"/>
        <v>0.95567867036011078</v>
      </c>
      <c r="G41" s="48"/>
      <c r="H41" s="65">
        <f t="shared" si="1"/>
        <v>0.95075757575757591</v>
      </c>
      <c r="I41" s="82"/>
      <c r="L41" s="3"/>
      <c r="M41" s="3"/>
    </row>
    <row r="42" spans="1:13" x14ac:dyDescent="0.25">
      <c r="A42" s="2" t="s">
        <v>92</v>
      </c>
      <c r="B42" s="3">
        <v>111.2</v>
      </c>
      <c r="C42" s="3">
        <v>106</v>
      </c>
      <c r="D42" s="3"/>
      <c r="E42" s="3"/>
      <c r="F42" s="65">
        <f t="shared" si="0"/>
        <v>1.0743961352657005</v>
      </c>
      <c r="G42" s="48"/>
      <c r="H42" s="65">
        <f t="shared" si="1"/>
        <v>1.0557768924302788</v>
      </c>
      <c r="I42" s="82"/>
      <c r="L42" s="3"/>
      <c r="M42" s="3"/>
    </row>
    <row r="43" spans="1:13" x14ac:dyDescent="0.25">
      <c r="A43" s="2" t="s">
        <v>93</v>
      </c>
      <c r="B43" s="3">
        <v>111.8</v>
      </c>
      <c r="C43" s="3">
        <v>107.4</v>
      </c>
      <c r="D43" s="3"/>
      <c r="E43" s="3"/>
      <c r="F43" s="65">
        <f t="shared" si="0"/>
        <v>1.0053956834532374</v>
      </c>
      <c r="G43" s="48"/>
      <c r="H43" s="65">
        <f t="shared" si="1"/>
        <v>1.0132075471698114</v>
      </c>
      <c r="I43" s="82"/>
      <c r="L43" s="3"/>
      <c r="M43" s="3"/>
    </row>
    <row r="44" spans="1:13" x14ac:dyDescent="0.25">
      <c r="A44" s="2" t="s">
        <v>94</v>
      </c>
      <c r="B44" s="3">
        <v>109.2</v>
      </c>
      <c r="C44" s="3">
        <v>105.3</v>
      </c>
      <c r="D44" s="3"/>
      <c r="E44" s="3"/>
      <c r="F44" s="65">
        <f t="shared" si="0"/>
        <v>0.9767441860465117</v>
      </c>
      <c r="G44" s="48"/>
      <c r="H44" s="65">
        <f t="shared" si="1"/>
        <v>0.98044692737430161</v>
      </c>
      <c r="I44" s="82"/>
      <c r="L44" s="3"/>
      <c r="M44" s="3"/>
    </row>
    <row r="45" spans="1:13" x14ac:dyDescent="0.25">
      <c r="A45" s="2" t="s">
        <v>95</v>
      </c>
      <c r="B45" s="3">
        <v>110.9</v>
      </c>
      <c r="C45" s="3">
        <v>107.3</v>
      </c>
      <c r="D45" s="3"/>
      <c r="E45" s="3"/>
      <c r="F45" s="65">
        <f t="shared" si="0"/>
        <v>1.0155677655677655</v>
      </c>
      <c r="G45" s="48"/>
      <c r="H45" s="65">
        <f t="shared" si="1"/>
        <v>1.0189933523266856</v>
      </c>
      <c r="I45" s="82"/>
      <c r="L45" s="3"/>
      <c r="M45" s="3"/>
    </row>
    <row r="46" spans="1:13" x14ac:dyDescent="0.25">
      <c r="A46" s="2" t="s">
        <v>96</v>
      </c>
      <c r="B46" s="3">
        <v>117.3</v>
      </c>
      <c r="C46" s="3">
        <v>112.5</v>
      </c>
      <c r="D46" s="3"/>
      <c r="E46" s="3"/>
      <c r="F46" s="65">
        <f t="shared" si="0"/>
        <v>1.0577096483318305</v>
      </c>
      <c r="G46" s="48"/>
      <c r="H46" s="65">
        <f t="shared" si="1"/>
        <v>1.0484622553588072</v>
      </c>
      <c r="I46" s="82"/>
    </row>
    <row r="47" spans="1:13" x14ac:dyDescent="0.25">
      <c r="A47" s="2" t="s">
        <v>97</v>
      </c>
      <c r="B47" s="3">
        <v>114.7</v>
      </c>
      <c r="C47" s="3">
        <v>110.4</v>
      </c>
      <c r="D47" s="3"/>
      <c r="E47" s="3"/>
      <c r="F47" s="65">
        <f t="shared" si="0"/>
        <v>0.97783461210571188</v>
      </c>
      <c r="G47" s="48"/>
      <c r="H47" s="65">
        <f t="shared" si="1"/>
        <v>0.98133333333333339</v>
      </c>
      <c r="I47" s="82"/>
    </row>
    <row r="48" spans="1:13" x14ac:dyDescent="0.25">
      <c r="A48" s="2" t="s">
        <v>98</v>
      </c>
      <c r="B48" s="3">
        <v>115.6</v>
      </c>
      <c r="C48" s="3">
        <v>111.7</v>
      </c>
      <c r="D48" s="3"/>
      <c r="E48" s="3"/>
      <c r="F48" s="65">
        <f t="shared" si="0"/>
        <v>1.0078465562336529</v>
      </c>
      <c r="G48" s="48"/>
      <c r="H48" s="65">
        <f t="shared" si="1"/>
        <v>1.0117753623188406</v>
      </c>
      <c r="I48" s="82"/>
      <c r="L48" s="82"/>
      <c r="M48" s="65"/>
    </row>
    <row r="49" spans="1:12" x14ac:dyDescent="0.25">
      <c r="A49" s="2" t="s">
        <v>99</v>
      </c>
      <c r="B49" s="3">
        <v>116.3</v>
      </c>
      <c r="C49" s="3">
        <v>112.4</v>
      </c>
      <c r="D49" s="3"/>
      <c r="E49" s="3"/>
      <c r="F49" s="65">
        <f t="shared" si="0"/>
        <v>1.0060553633217992</v>
      </c>
      <c r="G49" s="48"/>
      <c r="H49" s="65">
        <f t="shared" si="1"/>
        <v>1.0062667860340198</v>
      </c>
      <c r="I49" s="82"/>
      <c r="L49" s="82"/>
    </row>
    <row r="50" spans="1:12" x14ac:dyDescent="0.25">
      <c r="A50" s="2" t="s">
        <v>100</v>
      </c>
      <c r="B50" s="3">
        <v>117</v>
      </c>
      <c r="C50" s="3">
        <v>112.6</v>
      </c>
      <c r="D50" s="3"/>
      <c r="E50" s="3"/>
      <c r="F50" s="65">
        <f t="shared" si="0"/>
        <v>1.0060189165950129</v>
      </c>
      <c r="G50" s="48"/>
      <c r="H50" s="65">
        <f t="shared" si="1"/>
        <v>1.0017793594306048</v>
      </c>
      <c r="I50" s="82"/>
    </row>
    <row r="51" spans="1:12" x14ac:dyDescent="0.25">
      <c r="A51" s="2" t="s">
        <v>101</v>
      </c>
      <c r="B51" s="3">
        <v>118.6</v>
      </c>
      <c r="C51" s="3">
        <v>112.6</v>
      </c>
      <c r="D51" s="3"/>
      <c r="E51" s="3"/>
      <c r="F51" s="65">
        <f t="shared" si="0"/>
        <v>1.0136752136752136</v>
      </c>
      <c r="G51" s="48"/>
      <c r="H51" s="65">
        <f t="shared" si="1"/>
        <v>1</v>
      </c>
      <c r="I51" s="82"/>
    </row>
    <row r="52" spans="1:12" x14ac:dyDescent="0.25">
      <c r="A52" s="2" t="s">
        <v>102</v>
      </c>
      <c r="B52" s="3">
        <v>121.9</v>
      </c>
      <c r="C52" s="3">
        <v>113</v>
      </c>
      <c r="D52" s="3"/>
      <c r="E52" s="3"/>
      <c r="F52" s="65">
        <f t="shared" si="0"/>
        <v>1.0278246205733559</v>
      </c>
      <c r="G52" s="48"/>
      <c r="H52" s="65">
        <f t="shared" si="1"/>
        <v>1.0035523978685614</v>
      </c>
      <c r="I52" s="82"/>
    </row>
    <row r="53" spans="1:12" x14ac:dyDescent="0.25">
      <c r="A53" s="2" t="s">
        <v>103</v>
      </c>
      <c r="B53" s="3">
        <v>114.4</v>
      </c>
      <c r="C53" s="3">
        <v>105.3</v>
      </c>
      <c r="D53" s="3">
        <f>AVERAGE(B42:B53)</f>
        <v>114.90833333333335</v>
      </c>
      <c r="E53" s="3">
        <f>AVERAGE(C42:C53)</f>
        <v>109.70833333333333</v>
      </c>
      <c r="F53" s="65">
        <f t="shared" si="0"/>
        <v>0.93847415914684162</v>
      </c>
      <c r="G53" s="48"/>
      <c r="H53" s="65">
        <f t="shared" si="1"/>
        <v>0.93185840707964596</v>
      </c>
      <c r="I53" s="82"/>
    </row>
    <row r="54" spans="1:12" x14ac:dyDescent="0.25">
      <c r="A54" s="2" t="s">
        <v>104</v>
      </c>
      <c r="B54" s="3">
        <v>112.3</v>
      </c>
      <c r="C54" s="3">
        <v>105.2</v>
      </c>
      <c r="D54" s="3"/>
      <c r="E54" s="3"/>
      <c r="F54" s="65">
        <f t="shared" si="0"/>
        <v>0.98164335664335656</v>
      </c>
      <c r="G54" s="48"/>
      <c r="H54" s="65">
        <f t="shared" si="1"/>
        <v>0.99905033238366581</v>
      </c>
      <c r="I54" s="82"/>
    </row>
    <row r="55" spans="1:12" x14ac:dyDescent="0.25">
      <c r="A55" s="2" t="s">
        <v>105</v>
      </c>
      <c r="B55" s="3">
        <v>114.8</v>
      </c>
      <c r="C55" s="3">
        <v>106.1</v>
      </c>
      <c r="D55" s="3"/>
      <c r="E55" s="3"/>
      <c r="F55" s="65">
        <f t="shared" si="0"/>
        <v>1.0222617987533393</v>
      </c>
      <c r="G55" s="48"/>
      <c r="H55" s="65">
        <f t="shared" si="1"/>
        <v>1.0085551330798479</v>
      </c>
      <c r="I55" s="82"/>
    </row>
    <row r="56" spans="1:12" x14ac:dyDescent="0.25">
      <c r="A56" s="2" t="s">
        <v>106</v>
      </c>
      <c r="B56" s="3">
        <v>116.3</v>
      </c>
      <c r="C56" s="3">
        <v>107.8</v>
      </c>
      <c r="D56" s="3"/>
      <c r="E56" s="3"/>
      <c r="F56" s="65">
        <f t="shared" si="0"/>
        <v>1.0130662020905923</v>
      </c>
      <c r="G56" s="48"/>
      <c r="H56" s="65">
        <f t="shared" si="1"/>
        <v>1.0160226201696514</v>
      </c>
      <c r="I56" s="82"/>
    </row>
    <row r="57" spans="1:12" x14ac:dyDescent="0.25">
      <c r="A57" s="2" t="s">
        <v>107</v>
      </c>
      <c r="B57" s="3">
        <v>114.6</v>
      </c>
      <c r="C57" s="3">
        <v>111.3</v>
      </c>
      <c r="D57" s="3"/>
      <c r="E57" s="3"/>
      <c r="F57" s="65">
        <f t="shared" si="0"/>
        <v>0.98538263112639723</v>
      </c>
      <c r="G57" s="48"/>
      <c r="H57" s="65">
        <f t="shared" si="1"/>
        <v>1.0324675324675325</v>
      </c>
      <c r="I57" s="82"/>
    </row>
    <row r="58" spans="1:12" x14ac:dyDescent="0.25">
      <c r="A58" s="2" t="s">
        <v>108</v>
      </c>
      <c r="B58" s="3">
        <v>117.1</v>
      </c>
      <c r="C58" s="3">
        <v>113.2</v>
      </c>
      <c r="D58" s="3"/>
      <c r="E58" s="3"/>
      <c r="F58" s="65">
        <f t="shared" si="0"/>
        <v>1.0218150087260034</v>
      </c>
      <c r="G58" s="48"/>
      <c r="H58" s="65">
        <f t="shared" si="1"/>
        <v>1.0170709793351302</v>
      </c>
      <c r="I58" s="82"/>
    </row>
    <row r="59" spans="1:12" x14ac:dyDescent="0.25">
      <c r="A59" s="2" t="s">
        <v>109</v>
      </c>
      <c r="B59" s="3">
        <v>116.1</v>
      </c>
      <c r="C59" s="3">
        <v>112.6</v>
      </c>
      <c r="D59" s="3"/>
      <c r="E59" s="3"/>
      <c r="F59" s="65">
        <f t="shared" si="0"/>
        <v>0.99146029035012806</v>
      </c>
      <c r="G59" s="48"/>
      <c r="H59" s="65">
        <f t="shared" si="1"/>
        <v>0.9946996466431095</v>
      </c>
      <c r="I59" s="82"/>
    </row>
    <row r="60" spans="1:12" x14ac:dyDescent="0.25">
      <c r="A60" s="2" t="s">
        <v>110</v>
      </c>
      <c r="B60" s="3">
        <v>116.4</v>
      </c>
      <c r="C60" s="3">
        <v>114.8</v>
      </c>
      <c r="D60" s="3"/>
      <c r="E60" s="3"/>
      <c r="F60" s="65">
        <f t="shared" si="0"/>
        <v>1.0025839793281655</v>
      </c>
      <c r="G60" s="48"/>
      <c r="H60" s="65">
        <f t="shared" si="1"/>
        <v>1.0195381882770871</v>
      </c>
      <c r="I60" s="82"/>
    </row>
    <row r="61" spans="1:12" x14ac:dyDescent="0.25">
      <c r="A61" s="2" t="s">
        <v>111</v>
      </c>
      <c r="B61" s="3">
        <v>114.1</v>
      </c>
      <c r="C61" s="3">
        <v>112</v>
      </c>
      <c r="D61" s="3"/>
      <c r="E61" s="3"/>
      <c r="F61" s="65">
        <f t="shared" si="0"/>
        <v>0.98024054982817854</v>
      </c>
      <c r="G61" s="48"/>
      <c r="H61" s="65">
        <f t="shared" si="1"/>
        <v>0.97560975609756095</v>
      </c>
      <c r="I61" s="82"/>
    </row>
    <row r="62" spans="1:12" x14ac:dyDescent="0.25">
      <c r="A62" s="2" t="s">
        <v>112</v>
      </c>
      <c r="B62" s="3">
        <v>114.5</v>
      </c>
      <c r="C62" s="3">
        <v>109.9</v>
      </c>
      <c r="D62" s="3"/>
      <c r="E62" s="3"/>
      <c r="F62" s="65">
        <f t="shared" si="0"/>
        <v>1.0035056967572304</v>
      </c>
      <c r="G62" s="48"/>
      <c r="H62" s="65">
        <f t="shared" si="1"/>
        <v>0.98125000000000007</v>
      </c>
      <c r="I62" s="82"/>
    </row>
    <row r="63" spans="1:12" x14ac:dyDescent="0.25">
      <c r="A63" s="2" t="s">
        <v>113</v>
      </c>
      <c r="B63" s="3">
        <v>114.1</v>
      </c>
      <c r="C63" s="3">
        <v>109.8</v>
      </c>
      <c r="D63" s="3"/>
      <c r="E63" s="3"/>
      <c r="F63" s="65">
        <f t="shared" si="0"/>
        <v>0.99650655021834056</v>
      </c>
      <c r="G63" s="48"/>
      <c r="H63" s="65">
        <f t="shared" si="1"/>
        <v>0.9990900818926296</v>
      </c>
      <c r="I63" s="82"/>
    </row>
    <row r="64" spans="1:12" x14ac:dyDescent="0.25">
      <c r="A64" s="2" t="s">
        <v>114</v>
      </c>
      <c r="B64" s="3">
        <v>117.3</v>
      </c>
      <c r="C64" s="3">
        <v>112.8</v>
      </c>
      <c r="D64" s="3"/>
      <c r="E64" s="3"/>
      <c r="F64" s="65">
        <f t="shared" si="0"/>
        <v>1.028045574057844</v>
      </c>
      <c r="G64" s="48"/>
      <c r="H64" s="65">
        <f t="shared" si="1"/>
        <v>1.0273224043715847</v>
      </c>
      <c r="I64" s="82"/>
    </row>
    <row r="65" spans="1:9" x14ac:dyDescent="0.25">
      <c r="A65" s="2" t="s">
        <v>115</v>
      </c>
      <c r="B65" s="3">
        <v>114.8</v>
      </c>
      <c r="C65" s="3">
        <v>110.5</v>
      </c>
      <c r="D65" s="3">
        <f>AVERAGE(B54:B65)</f>
        <v>115.19999999999999</v>
      </c>
      <c r="E65" s="3">
        <f>AVERAGE(C54:C65)</f>
        <v>110.5</v>
      </c>
      <c r="F65" s="65">
        <f t="shared" si="0"/>
        <v>0.97868712702472294</v>
      </c>
      <c r="G65" s="48"/>
      <c r="H65" s="65">
        <f t="shared" si="1"/>
        <v>0.97960992907801425</v>
      </c>
      <c r="I65" s="82"/>
    </row>
    <row r="66" spans="1:9" x14ac:dyDescent="0.25">
      <c r="A66" s="2" t="s">
        <v>116</v>
      </c>
      <c r="B66" s="3">
        <v>119.2</v>
      </c>
      <c r="C66" s="3">
        <v>112.1</v>
      </c>
      <c r="D66" s="3"/>
      <c r="E66" s="3"/>
      <c r="F66" s="65">
        <f t="shared" si="0"/>
        <v>1.0383275261324043</v>
      </c>
      <c r="G66" s="48"/>
      <c r="H66" s="65">
        <f t="shared" si="1"/>
        <v>1.0144796380090497</v>
      </c>
      <c r="I66" s="82"/>
    </row>
    <row r="67" spans="1:9" x14ac:dyDescent="0.25">
      <c r="A67" s="2" t="s">
        <v>117</v>
      </c>
      <c r="B67" s="3">
        <v>114.9</v>
      </c>
      <c r="C67" s="3">
        <v>109.8</v>
      </c>
      <c r="D67" s="3"/>
      <c r="E67" s="3"/>
      <c r="F67" s="65">
        <f t="shared" si="0"/>
        <v>0.96392617449664431</v>
      </c>
      <c r="G67" s="48"/>
      <c r="H67" s="65">
        <f t="shared" si="1"/>
        <v>0.97948260481712757</v>
      </c>
      <c r="I67" s="82"/>
    </row>
    <row r="68" spans="1:9" x14ac:dyDescent="0.25">
      <c r="A68" s="2" t="s">
        <v>118</v>
      </c>
      <c r="B68" s="3">
        <v>111.4</v>
      </c>
      <c r="C68" s="3">
        <v>107</v>
      </c>
      <c r="D68" s="3"/>
      <c r="E68" s="3"/>
      <c r="F68" s="65">
        <f t="shared" si="0"/>
        <v>0.96953872932985208</v>
      </c>
      <c r="G68" s="48"/>
      <c r="H68" s="65">
        <f t="shared" si="1"/>
        <v>0.97449908925318762</v>
      </c>
      <c r="I68" s="82"/>
    </row>
    <row r="69" spans="1:9" x14ac:dyDescent="0.25">
      <c r="A69" s="2" t="s">
        <v>119</v>
      </c>
      <c r="B69" s="3">
        <v>105.8</v>
      </c>
      <c r="C69" s="3">
        <v>96.3</v>
      </c>
      <c r="D69" s="3"/>
      <c r="E69" s="3"/>
      <c r="F69" s="65">
        <f t="shared" si="0"/>
        <v>0.94973070017953309</v>
      </c>
      <c r="G69" s="48"/>
      <c r="H69" s="65">
        <f t="shared" si="1"/>
        <v>0.9</v>
      </c>
      <c r="I69" s="82"/>
    </row>
    <row r="70" spans="1:9" x14ac:dyDescent="0.25">
      <c r="A70" s="2" t="s">
        <v>120</v>
      </c>
      <c r="B70" s="3">
        <v>104.4</v>
      </c>
      <c r="C70" s="3">
        <v>99</v>
      </c>
      <c r="D70" s="3"/>
      <c r="E70" s="3"/>
      <c r="F70" s="65">
        <f t="shared" si="0"/>
        <v>0.98676748582230633</v>
      </c>
      <c r="G70" s="48"/>
      <c r="H70" s="65">
        <f t="shared" si="1"/>
        <v>1.0280373831775702</v>
      </c>
      <c r="I70" s="82"/>
    </row>
    <row r="71" spans="1:9" x14ac:dyDescent="0.25">
      <c r="A71" s="2" t="s">
        <v>121</v>
      </c>
      <c r="B71" s="3">
        <v>106.6</v>
      </c>
      <c r="C71" s="3">
        <v>104.1</v>
      </c>
      <c r="D71" s="3"/>
      <c r="E71" s="3"/>
      <c r="F71" s="65">
        <f t="shared" si="0"/>
        <v>1.0210727969348659</v>
      </c>
      <c r="G71" s="48"/>
      <c r="H71" s="65">
        <f t="shared" si="1"/>
        <v>1.0515151515151515</v>
      </c>
      <c r="I71" s="82"/>
    </row>
    <row r="72" spans="1:9" x14ac:dyDescent="0.25">
      <c r="A72" s="2" t="s">
        <v>122</v>
      </c>
      <c r="B72" s="3">
        <v>111.9</v>
      </c>
      <c r="C72" s="3">
        <v>108.1</v>
      </c>
      <c r="D72" s="3"/>
      <c r="E72" s="3"/>
      <c r="F72" s="65">
        <f t="shared" ref="F72:F111" si="4">B72/B71</f>
        <v>1.0497185741088182</v>
      </c>
      <c r="G72" s="48"/>
      <c r="H72" s="65">
        <f t="shared" ref="H72:H125" si="5">C72/C71</f>
        <v>1.0384245917387127</v>
      </c>
      <c r="I72" s="82"/>
    </row>
    <row r="73" spans="1:9" x14ac:dyDescent="0.25">
      <c r="A73" s="2" t="s">
        <v>123</v>
      </c>
      <c r="B73" s="3">
        <v>108.7</v>
      </c>
      <c r="C73" s="3">
        <v>104.6</v>
      </c>
      <c r="D73" s="3"/>
      <c r="E73" s="3"/>
      <c r="F73" s="65">
        <f t="shared" si="4"/>
        <v>0.97140303842716713</v>
      </c>
      <c r="G73" s="48"/>
      <c r="H73" s="65">
        <f t="shared" si="5"/>
        <v>0.96762257169287691</v>
      </c>
      <c r="I73" s="82"/>
    </row>
    <row r="74" spans="1:9" x14ac:dyDescent="0.25">
      <c r="A74" s="2" t="s">
        <v>124</v>
      </c>
      <c r="B74" s="3">
        <v>102</v>
      </c>
      <c r="C74" s="3">
        <v>101.3</v>
      </c>
      <c r="D74" s="3"/>
      <c r="E74" s="3"/>
      <c r="F74" s="65">
        <f t="shared" si="4"/>
        <v>0.93836246550137992</v>
      </c>
      <c r="G74" s="48"/>
      <c r="H74" s="65">
        <f t="shared" si="5"/>
        <v>0.96845124282982797</v>
      </c>
      <c r="I74" s="82"/>
    </row>
    <row r="75" spans="1:9" x14ac:dyDescent="0.25">
      <c r="A75" s="2" t="s">
        <v>125</v>
      </c>
      <c r="B75" s="3">
        <v>102.4</v>
      </c>
      <c r="C75" s="3">
        <v>101.6</v>
      </c>
      <c r="D75" s="3"/>
      <c r="E75" s="3"/>
      <c r="F75" s="65">
        <f t="shared" si="4"/>
        <v>1.003921568627451</v>
      </c>
      <c r="G75" s="48"/>
      <c r="H75" s="65">
        <f t="shared" si="5"/>
        <v>1.0029615004935835</v>
      </c>
      <c r="I75" s="82"/>
    </row>
    <row r="76" spans="1:9" x14ac:dyDescent="0.25">
      <c r="A76" s="2" t="s">
        <v>126</v>
      </c>
      <c r="B76" s="3">
        <v>97.7</v>
      </c>
      <c r="C76" s="3">
        <v>95.5</v>
      </c>
      <c r="D76" s="3"/>
      <c r="E76" s="3"/>
      <c r="F76" s="65">
        <f t="shared" si="4"/>
        <v>0.9541015625</v>
      </c>
      <c r="G76" s="48"/>
      <c r="H76" s="65">
        <f t="shared" si="5"/>
        <v>0.93996062992125995</v>
      </c>
      <c r="I76" s="82"/>
    </row>
    <row r="77" spans="1:9" x14ac:dyDescent="0.25">
      <c r="A77" s="2" t="s">
        <v>127</v>
      </c>
      <c r="B77" s="3">
        <v>105.2</v>
      </c>
      <c r="C77" s="3">
        <v>101.7</v>
      </c>
      <c r="D77" s="3">
        <f>AVERAGE(B66:B77)</f>
        <v>107.51666666666669</v>
      </c>
      <c r="E77" s="3">
        <f>AVERAGE(C66:C77)</f>
        <v>103.42500000000001</v>
      </c>
      <c r="F77" s="65">
        <f t="shared" si="4"/>
        <v>1.0767656090071649</v>
      </c>
      <c r="G77" s="48"/>
      <c r="H77" s="65">
        <f t="shared" si="5"/>
        <v>1.0649214659685864</v>
      </c>
      <c r="I77" s="82"/>
    </row>
    <row r="78" spans="1:9" x14ac:dyDescent="0.25">
      <c r="A78" s="2" t="s">
        <v>128</v>
      </c>
      <c r="B78" s="3">
        <v>113</v>
      </c>
      <c r="C78" s="3">
        <v>107.9</v>
      </c>
      <c r="D78" s="3"/>
      <c r="E78" s="3"/>
      <c r="F78" s="65">
        <f t="shared" si="4"/>
        <v>1.0741444866920151</v>
      </c>
      <c r="G78" s="48"/>
      <c r="H78" s="65">
        <f t="shared" si="5"/>
        <v>1.0609636184857425</v>
      </c>
      <c r="I78" s="82"/>
    </row>
    <row r="79" spans="1:9" x14ac:dyDescent="0.25">
      <c r="A79" s="2" t="s">
        <v>129</v>
      </c>
      <c r="B79" s="3">
        <v>114.7</v>
      </c>
      <c r="C79" s="3">
        <v>109.7</v>
      </c>
      <c r="D79" s="3"/>
      <c r="E79" s="3"/>
      <c r="F79" s="65">
        <f t="shared" si="4"/>
        <v>1.0150442477876107</v>
      </c>
      <c r="G79" s="48"/>
      <c r="H79" s="65">
        <f t="shared" si="5"/>
        <v>1.0166821130676551</v>
      </c>
      <c r="I79" s="82"/>
    </row>
    <row r="80" spans="1:9" x14ac:dyDescent="0.25">
      <c r="A80" s="2" t="s">
        <v>130</v>
      </c>
      <c r="B80" s="3">
        <v>113.4</v>
      </c>
      <c r="C80" s="3">
        <v>109.8</v>
      </c>
      <c r="D80" s="3"/>
      <c r="E80" s="3"/>
      <c r="F80" s="65">
        <f t="shared" si="4"/>
        <v>0.98866608544027901</v>
      </c>
      <c r="G80" s="48"/>
      <c r="H80" s="65">
        <f t="shared" si="5"/>
        <v>1.0009115770282588</v>
      </c>
      <c r="I80" s="82"/>
    </row>
    <row r="81" spans="1:9" x14ac:dyDescent="0.25">
      <c r="A81" s="2" t="s">
        <v>131</v>
      </c>
      <c r="B81" s="3">
        <v>115.9</v>
      </c>
      <c r="C81" s="3">
        <v>111.6</v>
      </c>
      <c r="D81" s="3"/>
      <c r="E81" s="3"/>
      <c r="F81" s="65">
        <f t="shared" si="4"/>
        <v>1.0220458553791887</v>
      </c>
      <c r="G81" s="48"/>
      <c r="H81" s="65">
        <f t="shared" si="5"/>
        <v>1.0163934426229508</v>
      </c>
      <c r="I81" s="82"/>
    </row>
    <row r="82" spans="1:9" x14ac:dyDescent="0.25">
      <c r="A82" s="2" t="s">
        <v>132</v>
      </c>
      <c r="B82" s="3">
        <v>116.8</v>
      </c>
      <c r="C82" s="3">
        <v>112.8</v>
      </c>
      <c r="D82" s="3"/>
      <c r="E82" s="3"/>
      <c r="F82" s="65">
        <f t="shared" si="4"/>
        <v>1.0077653149266608</v>
      </c>
      <c r="G82" s="48"/>
      <c r="H82" s="65">
        <f t="shared" si="5"/>
        <v>1.010752688172043</v>
      </c>
      <c r="I82" s="82"/>
    </row>
    <row r="83" spans="1:9" x14ac:dyDescent="0.25">
      <c r="A83" s="2" t="s">
        <v>133</v>
      </c>
      <c r="B83" s="3">
        <v>118.5</v>
      </c>
      <c r="C83" s="3">
        <v>114.1</v>
      </c>
      <c r="D83" s="3"/>
      <c r="E83" s="3"/>
      <c r="F83" s="65">
        <f t="shared" si="4"/>
        <v>1.014554794520548</v>
      </c>
      <c r="G83" s="48"/>
      <c r="H83" s="65">
        <f t="shared" si="5"/>
        <v>1.0115248226950355</v>
      </c>
      <c r="I83" s="82"/>
    </row>
    <row r="84" spans="1:9" x14ac:dyDescent="0.25">
      <c r="A84" s="2" t="s">
        <v>134</v>
      </c>
      <c r="B84" s="3">
        <v>125</v>
      </c>
      <c r="C84" s="3">
        <v>119.4</v>
      </c>
      <c r="D84" s="3"/>
      <c r="E84" s="3"/>
      <c r="F84" s="65">
        <f t="shared" si="4"/>
        <v>1.0548523206751055</v>
      </c>
      <c r="G84" s="48"/>
      <c r="H84" s="65">
        <f t="shared" si="5"/>
        <v>1.0464504820333043</v>
      </c>
      <c r="I84" s="82"/>
    </row>
    <row r="85" spans="1:9" x14ac:dyDescent="0.25">
      <c r="A85" s="2" t="s">
        <v>135</v>
      </c>
      <c r="B85" s="3">
        <v>122.8</v>
      </c>
      <c r="C85" s="3">
        <v>120.8</v>
      </c>
      <c r="D85" s="3"/>
      <c r="E85" s="3"/>
      <c r="F85" s="65">
        <f t="shared" si="4"/>
        <v>0.98239999999999994</v>
      </c>
      <c r="G85" s="48"/>
      <c r="H85" s="65">
        <f t="shared" si="5"/>
        <v>1.0117252931323282</v>
      </c>
      <c r="I85" s="82"/>
    </row>
    <row r="86" spans="1:9" x14ac:dyDescent="0.25">
      <c r="A86" s="2" t="s">
        <v>136</v>
      </c>
      <c r="B86" s="3">
        <v>120.7</v>
      </c>
      <c r="C86" s="3">
        <v>120.1</v>
      </c>
      <c r="D86" s="3"/>
      <c r="E86" s="3"/>
      <c r="F86" s="65">
        <f t="shared" si="4"/>
        <v>0.98289902280130292</v>
      </c>
      <c r="G86" s="48"/>
      <c r="H86" s="65">
        <f t="shared" si="5"/>
        <v>0.99420529801324498</v>
      </c>
      <c r="I86" s="82"/>
    </row>
    <row r="87" spans="1:9" x14ac:dyDescent="0.25">
      <c r="A87" s="2" t="s">
        <v>137</v>
      </c>
      <c r="B87" s="3">
        <v>126.9</v>
      </c>
      <c r="C87" s="3">
        <v>122.3</v>
      </c>
      <c r="D87" s="3"/>
      <c r="E87" s="3"/>
      <c r="F87" s="65">
        <f t="shared" si="4"/>
        <v>1.0513670256835128</v>
      </c>
      <c r="G87" s="48"/>
      <c r="H87" s="65">
        <f t="shared" si="5"/>
        <v>1.0183180682764363</v>
      </c>
      <c r="I87" s="82"/>
    </row>
    <row r="88" spans="1:9" x14ac:dyDescent="0.25">
      <c r="A88" s="2" t="s">
        <v>138</v>
      </c>
      <c r="B88" s="3">
        <v>130.6</v>
      </c>
      <c r="C88" s="3">
        <v>124.3</v>
      </c>
      <c r="D88" s="3"/>
      <c r="E88" s="3"/>
      <c r="F88" s="65">
        <f t="shared" si="4"/>
        <v>1.0291568163908589</v>
      </c>
      <c r="G88" s="48"/>
      <c r="H88" s="65">
        <f t="shared" si="5"/>
        <v>1.0163532297628781</v>
      </c>
      <c r="I88" s="82"/>
    </row>
    <row r="89" spans="1:9" x14ac:dyDescent="0.25">
      <c r="A89" s="2" t="s">
        <v>139</v>
      </c>
      <c r="B89" s="3">
        <v>130.6</v>
      </c>
      <c r="C89" s="3">
        <v>123.9</v>
      </c>
      <c r="D89" s="3">
        <f>AVERAGE(B78:B89)</f>
        <v>120.74166666666666</v>
      </c>
      <c r="E89" s="3">
        <f>AVERAGE(C78:C89)</f>
        <v>116.39166666666665</v>
      </c>
      <c r="F89" s="65">
        <f t="shared" si="4"/>
        <v>1</v>
      </c>
      <c r="G89" s="48"/>
      <c r="H89" s="65">
        <f t="shared" si="5"/>
        <v>0.99678197908286414</v>
      </c>
      <c r="I89" s="82"/>
    </row>
    <row r="90" spans="1:9" x14ac:dyDescent="0.25">
      <c r="A90" s="2" t="s">
        <v>140</v>
      </c>
      <c r="B90" s="3">
        <v>133</v>
      </c>
      <c r="C90" s="3">
        <v>125.8</v>
      </c>
      <c r="D90" s="3"/>
      <c r="E90" s="3"/>
      <c r="F90" s="65">
        <f t="shared" si="4"/>
        <v>1.0183767228177643</v>
      </c>
      <c r="G90" s="48"/>
      <c r="H90" s="65">
        <f t="shared" si="5"/>
        <v>1.0153349475383373</v>
      </c>
      <c r="I90" s="82"/>
    </row>
    <row r="91" spans="1:9" x14ac:dyDescent="0.25">
      <c r="A91" s="2" t="s">
        <v>141</v>
      </c>
      <c r="B91" s="3">
        <v>140.9</v>
      </c>
      <c r="C91" s="3">
        <v>133.4</v>
      </c>
      <c r="D91" s="3"/>
      <c r="E91" s="3"/>
      <c r="F91" s="65">
        <f t="shared" si="4"/>
        <v>1.0593984962406016</v>
      </c>
      <c r="G91" s="48"/>
      <c r="H91" s="65">
        <f t="shared" si="5"/>
        <v>1.0604133545310017</v>
      </c>
      <c r="I91" s="82"/>
    </row>
    <row r="92" spans="1:9" x14ac:dyDescent="0.25">
      <c r="A92" s="2" t="s">
        <v>142</v>
      </c>
      <c r="B92" s="3">
        <v>170.2</v>
      </c>
      <c r="C92" s="3">
        <v>152.5</v>
      </c>
      <c r="D92" s="3"/>
      <c r="E92" s="3"/>
      <c r="F92" s="65">
        <f t="shared" si="4"/>
        <v>1.2079488999290275</v>
      </c>
      <c r="G92" s="48"/>
      <c r="H92" s="65">
        <f t="shared" si="5"/>
        <v>1.1431784107946026</v>
      </c>
      <c r="I92" s="82"/>
    </row>
    <row r="93" spans="1:9" x14ac:dyDescent="0.25">
      <c r="A93" s="2" t="s">
        <v>143</v>
      </c>
      <c r="B93" s="3">
        <v>162.4</v>
      </c>
      <c r="C93" s="3">
        <v>145.80000000000001</v>
      </c>
      <c r="D93" s="3"/>
      <c r="E93" s="3"/>
      <c r="F93" s="65">
        <f t="shared" si="4"/>
        <v>0.95417156286721516</v>
      </c>
      <c r="G93" s="48"/>
      <c r="H93" s="65">
        <f t="shared" si="5"/>
        <v>0.95606557377049184</v>
      </c>
      <c r="I93" s="82"/>
    </row>
    <row r="94" spans="1:9" x14ac:dyDescent="0.25">
      <c r="A94" s="2" t="s">
        <v>144</v>
      </c>
      <c r="B94" s="3">
        <v>172.2</v>
      </c>
      <c r="C94" s="3">
        <v>154.69999999999999</v>
      </c>
      <c r="D94" s="3"/>
      <c r="E94" s="3"/>
      <c r="F94" s="65">
        <f t="shared" si="4"/>
        <v>1.0603448275862069</v>
      </c>
      <c r="G94" s="48"/>
      <c r="H94" s="65">
        <f t="shared" si="5"/>
        <v>1.0610425240054868</v>
      </c>
      <c r="I94" s="82"/>
    </row>
    <row r="95" spans="1:9" x14ac:dyDescent="0.25">
      <c r="A95" s="2" t="s">
        <v>145</v>
      </c>
      <c r="B95" s="3">
        <v>190.2</v>
      </c>
      <c r="C95" s="3">
        <v>182</v>
      </c>
      <c r="D95" s="3"/>
      <c r="E95" s="3"/>
      <c r="F95" s="65">
        <f t="shared" si="4"/>
        <v>1.1045296167247387</v>
      </c>
      <c r="G95" s="48"/>
      <c r="H95" s="65">
        <f t="shared" si="5"/>
        <v>1.1764705882352942</v>
      </c>
      <c r="I95" s="82"/>
    </row>
    <row r="96" spans="1:9" x14ac:dyDescent="0.25">
      <c r="A96" s="2" t="s">
        <v>146</v>
      </c>
      <c r="B96" s="3">
        <v>192</v>
      </c>
      <c r="C96" s="3">
        <v>174.5</v>
      </c>
      <c r="D96" s="3"/>
      <c r="E96" s="3"/>
      <c r="F96" s="65">
        <f t="shared" si="4"/>
        <v>1.0094637223974765</v>
      </c>
      <c r="G96" s="48"/>
      <c r="H96" s="65">
        <f t="shared" si="5"/>
        <v>0.95879120879120883</v>
      </c>
      <c r="I96" s="82"/>
    </row>
    <row r="97" spans="1:9" x14ac:dyDescent="0.25">
      <c r="A97" s="2" t="s">
        <v>147</v>
      </c>
      <c r="B97" s="3">
        <v>167.9</v>
      </c>
      <c r="C97" s="3">
        <v>150.5</v>
      </c>
      <c r="D97" s="3"/>
      <c r="E97" s="3"/>
      <c r="F97" s="65">
        <f t="shared" si="4"/>
        <v>0.8744791666666667</v>
      </c>
      <c r="G97" s="48"/>
      <c r="H97" s="65">
        <f t="shared" si="5"/>
        <v>0.86246418338108888</v>
      </c>
      <c r="I97" s="82"/>
    </row>
    <row r="98" spans="1:9" x14ac:dyDescent="0.25">
      <c r="A98" s="2" t="s">
        <v>148</v>
      </c>
      <c r="B98" s="3">
        <v>172.9</v>
      </c>
      <c r="C98" s="3">
        <v>149.69999999999999</v>
      </c>
      <c r="D98" s="3"/>
      <c r="E98" s="3"/>
      <c r="F98" s="65">
        <f t="shared" si="4"/>
        <v>1.0297796307325788</v>
      </c>
      <c r="G98" s="48"/>
      <c r="H98" s="65">
        <f t="shared" si="5"/>
        <v>0.99468438538205972</v>
      </c>
      <c r="I98" s="82"/>
    </row>
    <row r="99" spans="1:9" x14ac:dyDescent="0.25">
      <c r="A99" s="2" t="s">
        <v>149</v>
      </c>
      <c r="B99" s="3">
        <v>182.8</v>
      </c>
      <c r="C99" s="3">
        <v>156.4</v>
      </c>
      <c r="D99" s="3"/>
      <c r="E99" s="3"/>
      <c r="F99" s="65">
        <f t="shared" si="4"/>
        <v>1.0572585309427416</v>
      </c>
      <c r="G99" s="48"/>
      <c r="H99" s="65">
        <f t="shared" si="5"/>
        <v>1.0447561790247162</v>
      </c>
      <c r="I99" s="82"/>
    </row>
    <row r="100" spans="1:9" x14ac:dyDescent="0.25">
      <c r="A100" s="2" t="s">
        <v>150</v>
      </c>
      <c r="B100" s="3">
        <v>177.2</v>
      </c>
      <c r="C100" s="3">
        <v>147</v>
      </c>
      <c r="D100" s="3"/>
      <c r="E100" s="3"/>
      <c r="F100" s="65">
        <f t="shared" si="4"/>
        <v>0.96936542669584236</v>
      </c>
      <c r="G100" s="48"/>
      <c r="H100" s="65">
        <f t="shared" si="5"/>
        <v>0.93989769820971869</v>
      </c>
      <c r="I100" s="82"/>
    </row>
    <row r="101" spans="1:9" x14ac:dyDescent="0.25">
      <c r="A101" s="2" t="s">
        <v>151</v>
      </c>
      <c r="B101" s="3">
        <v>158.9</v>
      </c>
      <c r="C101" s="3">
        <v>135.30000000000001</v>
      </c>
      <c r="D101" s="3">
        <f>AVERAGE(B90:B101)</f>
        <v>168.38333333333335</v>
      </c>
      <c r="E101" s="3">
        <f>AVERAGE(C90:C101)</f>
        <v>150.63333333333335</v>
      </c>
      <c r="F101" s="65">
        <f t="shared" si="4"/>
        <v>0.89672686230248311</v>
      </c>
      <c r="G101" s="48"/>
      <c r="H101" s="65">
        <f t="shared" si="5"/>
        <v>0.92040816326530617</v>
      </c>
      <c r="I101" s="82"/>
    </row>
    <row r="102" spans="1:9" x14ac:dyDescent="0.25">
      <c r="A102" s="2" t="s">
        <v>152</v>
      </c>
      <c r="B102" s="3">
        <v>165.5</v>
      </c>
      <c r="C102" s="3">
        <v>140.69999999999999</v>
      </c>
      <c r="D102" s="3"/>
      <c r="E102" s="3"/>
      <c r="F102" s="65">
        <f t="shared" si="4"/>
        <v>1.0415355569540592</v>
      </c>
      <c r="G102" s="48"/>
      <c r="H102" s="65">
        <f t="shared" si="5"/>
        <v>1.039911308203991</v>
      </c>
      <c r="I102" s="82"/>
    </row>
    <row r="103" spans="1:9" x14ac:dyDescent="0.25">
      <c r="A103" s="2" t="s">
        <v>153</v>
      </c>
      <c r="B103" s="3">
        <v>159.19999999999999</v>
      </c>
      <c r="C103" s="3">
        <v>144.5</v>
      </c>
      <c r="D103" s="3"/>
      <c r="E103" s="3"/>
      <c r="F103" s="65">
        <f t="shared" si="4"/>
        <v>0.96193353474320231</v>
      </c>
      <c r="G103" s="48"/>
      <c r="H103" s="65">
        <f t="shared" si="5"/>
        <v>1.0270078180525943</v>
      </c>
      <c r="I103" s="82"/>
    </row>
    <row r="104" spans="1:9" x14ac:dyDescent="0.25">
      <c r="A104" s="2" t="s">
        <v>154</v>
      </c>
      <c r="B104" s="3">
        <v>165.7</v>
      </c>
      <c r="C104" s="3">
        <v>153.6</v>
      </c>
      <c r="D104" s="3"/>
      <c r="E104" s="3"/>
      <c r="F104" s="65">
        <f t="shared" si="4"/>
        <v>1.0408291457286432</v>
      </c>
      <c r="G104" s="48"/>
      <c r="H104" s="65">
        <f t="shared" si="5"/>
        <v>1.0629757785467127</v>
      </c>
      <c r="I104" s="82"/>
    </row>
    <row r="105" spans="1:9" x14ac:dyDescent="0.25">
      <c r="A105" s="2" t="s">
        <v>155</v>
      </c>
      <c r="B105" s="3">
        <v>158.5</v>
      </c>
      <c r="C105" s="3">
        <v>153.19999999999999</v>
      </c>
      <c r="D105" s="3"/>
      <c r="E105" s="3"/>
      <c r="F105" s="65">
        <f t="shared" si="4"/>
        <v>0.95654797827398919</v>
      </c>
      <c r="G105" s="48"/>
      <c r="H105" s="65">
        <f t="shared" si="5"/>
        <v>0.99739583333333326</v>
      </c>
      <c r="I105" s="82"/>
    </row>
    <row r="106" spans="1:9" x14ac:dyDescent="0.25">
      <c r="A106" s="2" t="s">
        <v>156</v>
      </c>
      <c r="B106" s="3">
        <v>150.4</v>
      </c>
      <c r="C106" s="3">
        <v>148.9</v>
      </c>
      <c r="D106" s="3"/>
      <c r="E106" s="3"/>
      <c r="F106" s="65">
        <f t="shared" si="4"/>
        <v>0.94889589905362781</v>
      </c>
      <c r="G106" s="48"/>
      <c r="H106" s="65">
        <f t="shared" si="5"/>
        <v>0.97193211488250664</v>
      </c>
      <c r="I106" s="82"/>
    </row>
    <row r="107" spans="1:9" x14ac:dyDescent="0.25">
      <c r="A107" s="2" t="s">
        <v>157</v>
      </c>
      <c r="B107" s="3">
        <v>149.5</v>
      </c>
      <c r="C107" s="3">
        <v>149.5</v>
      </c>
      <c r="F107" s="65">
        <f t="shared" si="4"/>
        <v>0.99401595744680848</v>
      </c>
      <c r="G107" s="48"/>
      <c r="H107" s="65">
        <f t="shared" si="5"/>
        <v>1.0040295500335796</v>
      </c>
      <c r="I107" s="82"/>
    </row>
    <row r="108" spans="1:9" x14ac:dyDescent="0.25">
      <c r="A108" s="2" t="s">
        <v>158</v>
      </c>
      <c r="B108" s="3">
        <v>151.6</v>
      </c>
      <c r="C108" s="3">
        <v>148</v>
      </c>
      <c r="F108" s="65">
        <f t="shared" si="4"/>
        <v>1.0140468227424748</v>
      </c>
      <c r="G108" s="48"/>
      <c r="H108" s="65">
        <f t="shared" si="5"/>
        <v>0.98996655518394649</v>
      </c>
      <c r="I108" s="82"/>
    </row>
    <row r="109" spans="1:9" x14ac:dyDescent="0.25">
      <c r="A109" s="2" t="s">
        <v>159</v>
      </c>
      <c r="B109" s="3">
        <v>162.30000000000001</v>
      </c>
      <c r="C109" s="3">
        <v>154.69999999999999</v>
      </c>
      <c r="F109" s="65">
        <f t="shared" si="4"/>
        <v>1.0705804749340371</v>
      </c>
      <c r="G109" s="48"/>
      <c r="H109" s="65">
        <f t="shared" si="5"/>
        <v>1.0452702702702701</v>
      </c>
      <c r="I109" s="82"/>
    </row>
    <row r="110" spans="1:9" x14ac:dyDescent="0.25">
      <c r="A110" s="2" t="s">
        <v>160</v>
      </c>
      <c r="B110" s="3">
        <v>167.8</v>
      </c>
      <c r="C110" s="3">
        <v>156.9</v>
      </c>
      <c r="F110" s="65">
        <f t="shared" si="4"/>
        <v>1.0338878619839802</v>
      </c>
      <c r="G110" s="48"/>
      <c r="H110" s="65">
        <f t="shared" si="5"/>
        <v>1.0142210730446026</v>
      </c>
      <c r="I110" s="82"/>
    </row>
    <row r="111" spans="1:9" x14ac:dyDescent="0.25">
      <c r="A111" s="2" t="s">
        <v>161</v>
      </c>
      <c r="B111" s="3">
        <v>169.9</v>
      </c>
      <c r="C111" s="3">
        <v>153</v>
      </c>
      <c r="F111" s="65">
        <f t="shared" si="4"/>
        <v>1.0125148986889154</v>
      </c>
      <c r="G111" s="48"/>
      <c r="H111" s="65">
        <f t="shared" si="5"/>
        <v>0.9751434034416826</v>
      </c>
      <c r="I111" s="82"/>
    </row>
    <row r="112" spans="1:9" x14ac:dyDescent="0.25">
      <c r="A112" s="2" t="s">
        <v>162</v>
      </c>
      <c r="B112" s="3">
        <v>168.6</v>
      </c>
      <c r="C112" s="3">
        <v>150.69999999999999</v>
      </c>
      <c r="F112" s="65">
        <f>B112/B111</f>
        <v>0.99234844025897584</v>
      </c>
      <c r="G112" s="48"/>
      <c r="H112" s="65">
        <f t="shared" si="5"/>
        <v>0.98496732026143785</v>
      </c>
      <c r="I112" s="82"/>
    </row>
    <row r="113" spans="1:9" x14ac:dyDescent="0.25">
      <c r="A113" s="2" t="s">
        <v>163</v>
      </c>
      <c r="B113" s="3">
        <v>162.80000000000001</v>
      </c>
      <c r="C113" s="3">
        <v>144.4</v>
      </c>
      <c r="D113" s="3">
        <f>AVERAGE(B102:B112)</f>
        <v>160.81818181818178</v>
      </c>
      <c r="E113" s="3">
        <f>AVERAGE(C102:C112)</f>
        <v>150.33636363636367</v>
      </c>
      <c r="F113" s="65">
        <f t="shared" ref="F113:F125" si="6">B113/B112</f>
        <v>0.96559905100830379</v>
      </c>
      <c r="G113" s="48"/>
      <c r="H113" s="65">
        <f t="shared" si="5"/>
        <v>0.95819508958195099</v>
      </c>
      <c r="I113" s="82"/>
    </row>
    <row r="114" spans="1:9" x14ac:dyDescent="0.25">
      <c r="A114" s="2" t="s">
        <v>164</v>
      </c>
      <c r="B114" s="3">
        <v>154.6</v>
      </c>
      <c r="C114" s="3">
        <v>138.19999999999999</v>
      </c>
      <c r="F114" s="65">
        <f t="shared" si="6"/>
        <v>0.94963144963144952</v>
      </c>
      <c r="G114" s="48"/>
      <c r="H114" s="65">
        <f t="shared" si="5"/>
        <v>0.9570637119113572</v>
      </c>
      <c r="I114" s="82"/>
    </row>
    <row r="115" spans="1:9" x14ac:dyDescent="0.25">
      <c r="A115" s="2" t="s">
        <v>165</v>
      </c>
      <c r="B115" s="3">
        <v>168</v>
      </c>
      <c r="C115" s="3">
        <v>147.69999999999999</v>
      </c>
      <c r="F115" s="65">
        <f t="shared" si="6"/>
        <v>1.0866752910737387</v>
      </c>
      <c r="G115" s="48"/>
      <c r="H115" s="65">
        <f t="shared" si="5"/>
        <v>1.068740955137482</v>
      </c>
      <c r="I115" s="82"/>
    </row>
    <row r="116" spans="1:9" x14ac:dyDescent="0.25">
      <c r="A116" s="2" t="s">
        <v>166</v>
      </c>
      <c r="B116" s="3">
        <f t="shared" ref="B116:B125" si="7">B115*(1+$N$14)</f>
        <v>168.64968507554147</v>
      </c>
      <c r="C116" s="3">
        <f t="shared" ref="C116:C125" si="8">C115*(1+$O$14)</f>
        <v>148.16107303616354</v>
      </c>
      <c r="F116" s="65">
        <f t="shared" si="6"/>
        <v>1.0038671730686992</v>
      </c>
      <c r="G116" s="48"/>
      <c r="H116" s="65">
        <f t="shared" si="5"/>
        <v>1.00312168609454</v>
      </c>
      <c r="I116" s="82"/>
    </row>
    <row r="117" spans="1:9" x14ac:dyDescent="0.25">
      <c r="A117" s="2" t="s">
        <v>167</v>
      </c>
      <c r="B117" s="3">
        <f t="shared" si="7"/>
        <v>169.3018825957102</v>
      </c>
      <c r="C117" s="3">
        <f t="shared" si="8"/>
        <v>148.62358539761266</v>
      </c>
      <c r="F117" s="65">
        <f t="shared" si="6"/>
        <v>1.0038671730686992</v>
      </c>
      <c r="G117" s="48"/>
      <c r="H117" s="65">
        <f t="shared" si="5"/>
        <v>1.00312168609454</v>
      </c>
      <c r="I117" s="82"/>
    </row>
    <row r="118" spans="1:9" x14ac:dyDescent="0.25">
      <c r="A118" s="2" t="s">
        <v>168</v>
      </c>
      <c r="B118" s="3">
        <f t="shared" si="7"/>
        <v>169.95660227656441</v>
      </c>
      <c r="C118" s="3">
        <f t="shared" si="8"/>
        <v>149.08754157746907</v>
      </c>
      <c r="F118" s="65">
        <f t="shared" si="6"/>
        <v>1.0038671730686992</v>
      </c>
      <c r="G118" s="48"/>
      <c r="H118" s="65">
        <f t="shared" si="5"/>
        <v>1.00312168609454</v>
      </c>
      <c r="I118" s="82"/>
    </row>
    <row r="119" spans="1:9" x14ac:dyDescent="0.25">
      <c r="A119" s="2" t="s">
        <v>169</v>
      </c>
      <c r="B119" s="3">
        <f t="shared" si="7"/>
        <v>170.61385387173596</v>
      </c>
      <c r="C119" s="3">
        <f t="shared" si="8"/>
        <v>149.5529460828806</v>
      </c>
      <c r="F119" s="65">
        <f t="shared" si="6"/>
        <v>1.0038671730686992</v>
      </c>
      <c r="G119" s="48"/>
      <c r="H119" s="65">
        <f t="shared" si="5"/>
        <v>1.00312168609454</v>
      </c>
      <c r="I119" s="82"/>
    </row>
    <row r="120" spans="1:9" x14ac:dyDescent="0.25">
      <c r="A120" s="2" t="s">
        <v>170</v>
      </c>
      <c r="B120" s="3">
        <f t="shared" si="7"/>
        <v>171.27364717257572</v>
      </c>
      <c r="C120" s="3">
        <f t="shared" si="8"/>
        <v>150.019803435065</v>
      </c>
      <c r="F120" s="65">
        <f t="shared" si="6"/>
        <v>1.0038671730686992</v>
      </c>
      <c r="G120" s="48"/>
      <c r="H120" s="65">
        <f t="shared" si="5"/>
        <v>1.00312168609454</v>
      </c>
      <c r="I120" s="82"/>
    </row>
    <row r="121" spans="1:9" x14ac:dyDescent="0.25">
      <c r="A121" s="2" t="s">
        <v>171</v>
      </c>
      <c r="B121" s="3">
        <f t="shared" si="7"/>
        <v>171.93599200829939</v>
      </c>
      <c r="C121" s="3">
        <f t="shared" si="8"/>
        <v>150.48811816935387</v>
      </c>
      <c r="F121" s="65">
        <f t="shared" si="6"/>
        <v>1.0038671730686992</v>
      </c>
      <c r="G121" s="48"/>
      <c r="H121" s="65">
        <f t="shared" si="5"/>
        <v>1.00312168609454</v>
      </c>
      <c r="I121" s="82"/>
    </row>
    <row r="122" spans="1:9" x14ac:dyDescent="0.25">
      <c r="A122" s="2" t="s">
        <v>172</v>
      </c>
      <c r="B122" s="3">
        <f t="shared" si="7"/>
        <v>172.60089824613397</v>
      </c>
      <c r="C122" s="3">
        <f t="shared" si="8"/>
        <v>150.95789483523663</v>
      </c>
      <c r="F122" s="65">
        <f t="shared" si="6"/>
        <v>1.0038671730686992</v>
      </c>
      <c r="G122" s="48"/>
      <c r="H122" s="65">
        <f t="shared" si="5"/>
        <v>1.00312168609454</v>
      </c>
      <c r="I122" s="82"/>
    </row>
    <row r="123" spans="1:9" x14ac:dyDescent="0.25">
      <c r="A123" s="2" t="s">
        <v>173</v>
      </c>
      <c r="B123" s="3">
        <f t="shared" si="7"/>
        <v>173.26837579146471</v>
      </c>
      <c r="C123" s="3">
        <f t="shared" si="8"/>
        <v>151.42913799640482</v>
      </c>
      <c r="F123" s="65">
        <f t="shared" si="6"/>
        <v>1.0038671730686992</v>
      </c>
      <c r="G123" s="48"/>
      <c r="H123" s="65">
        <f t="shared" si="5"/>
        <v>1.00312168609454</v>
      </c>
      <c r="I123" s="82"/>
    </row>
    <row r="124" spans="1:9" x14ac:dyDescent="0.25">
      <c r="A124" s="2" t="s">
        <v>174</v>
      </c>
      <c r="B124" s="3">
        <f t="shared" si="7"/>
        <v>173.93843458798273</v>
      </c>
      <c r="C124" s="3">
        <f t="shared" si="8"/>
        <v>151.90185223079638</v>
      </c>
      <c r="F124" s="65">
        <f t="shared" si="6"/>
        <v>1.0038671730686992</v>
      </c>
      <c r="G124" s="48"/>
      <c r="H124" s="65">
        <f t="shared" si="5"/>
        <v>1.00312168609454</v>
      </c>
      <c r="I124" s="82"/>
    </row>
    <row r="125" spans="1:9" x14ac:dyDescent="0.25">
      <c r="A125" s="2" t="s">
        <v>175</v>
      </c>
      <c r="B125" s="3">
        <f t="shared" si="7"/>
        <v>174.61108461783309</v>
      </c>
      <c r="C125" s="3">
        <f t="shared" si="8"/>
        <v>152.37604213064012</v>
      </c>
      <c r="D125" s="3">
        <f>AVERAGE(B114:B124)</f>
        <v>169.4672156023644</v>
      </c>
      <c r="E125" s="3">
        <f>AVERAGE(C114:C124)</f>
        <v>148.73835934190745</v>
      </c>
      <c r="F125" s="65">
        <f t="shared" si="6"/>
        <v>1.0038671730686992</v>
      </c>
      <c r="G125" s="48"/>
      <c r="H125" s="65">
        <f t="shared" si="5"/>
        <v>1.00312168609454</v>
      </c>
      <c r="I125" s="82"/>
    </row>
  </sheetData>
  <mergeCells count="4">
    <mergeCell ref="K14:M14"/>
    <mergeCell ref="K12:M12"/>
    <mergeCell ref="B4:E4"/>
    <mergeCell ref="K13:M13"/>
  </mergeCells>
  <phoneticPr fontId="20" type="noConversion"/>
  <hyperlinks>
    <hyperlink ref="A2" r:id="rId1" xr:uid="{95ABAD11-33D1-407B-A813-8CB256364CA8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55141-5778-4C0D-8C44-A5F37E8B43EB}">
  <sheetPr>
    <tabColor rgb="FF00B0F0"/>
  </sheetPr>
  <dimension ref="A1:S124"/>
  <sheetViews>
    <sheetView workbookViewId="0">
      <pane ySplit="16" topLeftCell="A102" activePane="bottomLeft" state="frozen"/>
      <selection pane="bottomLeft" activeCell="I15" sqref="I15"/>
    </sheetView>
  </sheetViews>
  <sheetFormatPr baseColWidth="10" defaultColWidth="11.42578125" defaultRowHeight="15" x14ac:dyDescent="0.25"/>
  <cols>
    <col min="1" max="1" width="9.140625" customWidth="1"/>
    <col min="8" max="8" width="33.7109375" customWidth="1"/>
    <col min="9" max="9" width="8.85546875" customWidth="1"/>
    <col min="10" max="10" width="8.140625" customWidth="1"/>
    <col min="11" max="11" width="8.5703125" customWidth="1"/>
    <col min="12" max="12" width="7.42578125" customWidth="1"/>
    <col min="13" max="13" width="8.42578125" customWidth="1"/>
    <col min="14" max="19" width="7.42578125" customWidth="1"/>
  </cols>
  <sheetData>
    <row r="1" spans="1:19" ht="18.75" x14ac:dyDescent="0.3">
      <c r="A1" s="8" t="s">
        <v>176</v>
      </c>
      <c r="B1" s="7"/>
      <c r="C1" s="7"/>
    </row>
    <row r="2" spans="1:19" x14ac:dyDescent="0.25">
      <c r="A2" s="6" t="s">
        <v>177</v>
      </c>
    </row>
    <row r="3" spans="1:19" x14ac:dyDescent="0.25">
      <c r="A3" s="7"/>
      <c r="B3" s="9" t="s">
        <v>206</v>
      </c>
      <c r="C3" s="9"/>
      <c r="D3" s="11"/>
      <c r="E3" s="11"/>
    </row>
    <row r="4" spans="1:19" s="4" customFormat="1" x14ac:dyDescent="0.25">
      <c r="A4" s="9"/>
      <c r="B4" s="9" t="s">
        <v>179</v>
      </c>
      <c r="C4" s="9"/>
      <c r="D4" s="4" t="s">
        <v>8</v>
      </c>
    </row>
    <row r="5" spans="1:19" x14ac:dyDescent="0.25">
      <c r="A5" s="9" t="s">
        <v>14</v>
      </c>
      <c r="B5" s="10">
        <v>110.7</v>
      </c>
      <c r="C5" s="10"/>
      <c r="D5" s="65">
        <f>B5/B5</f>
        <v>1</v>
      </c>
      <c r="E5" s="82"/>
    </row>
    <row r="6" spans="1:19" x14ac:dyDescent="0.25">
      <c r="A6" s="9" t="s">
        <v>17</v>
      </c>
      <c r="B6" s="10">
        <v>108.9</v>
      </c>
      <c r="C6" s="10"/>
      <c r="D6" s="65">
        <f>B6/B5</f>
        <v>0.98373983739837401</v>
      </c>
      <c r="E6" s="82"/>
    </row>
    <row r="7" spans="1:19" ht="15.75" thickBot="1" x14ac:dyDescent="0.3">
      <c r="A7" s="9" t="s">
        <v>19</v>
      </c>
      <c r="B7" s="10">
        <v>104.8</v>
      </c>
      <c r="C7" s="10"/>
      <c r="D7" s="65">
        <f t="shared" ref="D7:D70" si="0">B7/B6</f>
        <v>0.96235078053259859</v>
      </c>
      <c r="E7" s="82"/>
      <c r="H7" s="36" t="s">
        <v>4</v>
      </c>
      <c r="I7" s="35">
        <v>2015</v>
      </c>
      <c r="J7" s="35">
        <v>2016</v>
      </c>
      <c r="K7" s="35">
        <v>2017</v>
      </c>
      <c r="L7" s="35">
        <v>2018</v>
      </c>
      <c r="M7" s="35">
        <v>2019</v>
      </c>
      <c r="N7" s="35">
        <v>2020</v>
      </c>
      <c r="O7" s="35">
        <v>2021</v>
      </c>
      <c r="P7" s="35">
        <v>2022</v>
      </c>
      <c r="Q7" s="35">
        <v>2023</v>
      </c>
      <c r="R7" s="35">
        <v>2024</v>
      </c>
      <c r="S7" s="35">
        <v>2025</v>
      </c>
    </row>
    <row r="8" spans="1:19" x14ac:dyDescent="0.25">
      <c r="A8" s="9" t="s">
        <v>21</v>
      </c>
      <c r="B8" s="10">
        <v>103.2</v>
      </c>
      <c r="C8" s="10"/>
      <c r="D8" s="65">
        <f t="shared" si="0"/>
        <v>0.984732824427481</v>
      </c>
      <c r="E8" s="82"/>
      <c r="H8" s="47" t="s">
        <v>207</v>
      </c>
      <c r="I8" s="3">
        <v>100</v>
      </c>
      <c r="J8" s="3">
        <v>122.21666666666668</v>
      </c>
      <c r="K8" s="3">
        <v>133.6166666666667</v>
      </c>
      <c r="L8" s="3">
        <v>167.84166666666667</v>
      </c>
      <c r="M8" s="3">
        <v>168.90833333333333</v>
      </c>
      <c r="N8" s="3">
        <v>119.30833333333332</v>
      </c>
      <c r="O8" s="3">
        <v>203.81666666666669</v>
      </c>
      <c r="P8" s="3">
        <v>242.60833333333332</v>
      </c>
      <c r="Q8" s="3">
        <f>C112</f>
        <v>224.32727272727277</v>
      </c>
      <c r="R8" s="3">
        <f>C124</f>
        <v>232.56859368292302</v>
      </c>
    </row>
    <row r="9" spans="1:19" ht="15.75" thickBot="1" x14ac:dyDescent="0.3">
      <c r="A9" s="9" t="s">
        <v>24</v>
      </c>
      <c r="B9" s="10">
        <v>99</v>
      </c>
      <c r="C9" s="10"/>
      <c r="D9" s="65">
        <f t="shared" si="0"/>
        <v>0.95930232558139528</v>
      </c>
      <c r="E9" s="82"/>
      <c r="H9" s="41" t="s">
        <v>15</v>
      </c>
      <c r="I9" s="22"/>
      <c r="J9" s="22">
        <f>J8/I8</f>
        <v>1.2221666666666668</v>
      </c>
      <c r="K9" s="22">
        <f t="shared" ref="K9:R9" si="1">K8/J8</f>
        <v>1.0932769671348699</v>
      </c>
      <c r="L9" s="22">
        <f t="shared" si="1"/>
        <v>1.2561431957091178</v>
      </c>
      <c r="M9" s="22">
        <f t="shared" si="1"/>
        <v>1.0063551958691226</v>
      </c>
      <c r="N9" s="22">
        <f t="shared" si="1"/>
        <v>0.70634959790813556</v>
      </c>
      <c r="O9" s="22">
        <f t="shared" si="1"/>
        <v>1.7083187818677101</v>
      </c>
      <c r="P9" s="22">
        <f t="shared" si="1"/>
        <v>1.190326273611906</v>
      </c>
      <c r="Q9" s="22">
        <f t="shared" si="1"/>
        <v>0.92464784554229151</v>
      </c>
      <c r="R9" s="22">
        <f t="shared" si="1"/>
        <v>1.0367379358535227</v>
      </c>
      <c r="S9" s="22"/>
    </row>
    <row r="10" spans="1:19" x14ac:dyDescent="0.25">
      <c r="A10" s="9" t="s">
        <v>27</v>
      </c>
      <c r="B10" s="10">
        <v>91.3</v>
      </c>
      <c r="C10" s="10"/>
      <c r="D10" s="65">
        <f t="shared" si="0"/>
        <v>0.92222222222222217</v>
      </c>
      <c r="E10" s="82"/>
    </row>
    <row r="11" spans="1:19" x14ac:dyDescent="0.25">
      <c r="A11" s="9" t="s">
        <v>31</v>
      </c>
      <c r="B11" s="10">
        <v>86.4</v>
      </c>
      <c r="C11" s="10"/>
      <c r="D11" s="65">
        <f t="shared" si="0"/>
        <v>0.94633077765607898</v>
      </c>
      <c r="E11" s="82"/>
    </row>
    <row r="12" spans="1:19" x14ac:dyDescent="0.25">
      <c r="A12" s="9" t="s">
        <v>34</v>
      </c>
      <c r="B12" s="10">
        <v>89.9</v>
      </c>
      <c r="C12" s="10"/>
      <c r="D12" s="65">
        <f t="shared" si="0"/>
        <v>1.0405092592592593</v>
      </c>
      <c r="E12" s="82"/>
      <c r="H12" s="183" t="s">
        <v>22</v>
      </c>
      <c r="I12" s="183"/>
      <c r="J12" s="183"/>
    </row>
    <row r="13" spans="1:19" x14ac:dyDescent="0.25">
      <c r="A13" s="9" t="s">
        <v>37</v>
      </c>
      <c r="B13" s="10">
        <v>93.1</v>
      </c>
      <c r="C13" s="10"/>
      <c r="D13" s="65">
        <f t="shared" si="0"/>
        <v>1.0355951056729698</v>
      </c>
      <c r="E13" s="82"/>
      <c r="H13" s="3" t="s">
        <v>28</v>
      </c>
      <c r="I13" t="s">
        <v>29</v>
      </c>
    </row>
    <row r="14" spans="1:19" x14ac:dyDescent="0.25">
      <c r="A14" s="9" t="s">
        <v>39</v>
      </c>
      <c r="B14" s="10">
        <v>102.2</v>
      </c>
      <c r="C14" s="10"/>
      <c r="D14" s="65">
        <f t="shared" si="0"/>
        <v>1.0977443609022557</v>
      </c>
      <c r="E14" s="82"/>
      <c r="H14" s="3" t="s">
        <v>208</v>
      </c>
      <c r="I14" s="82">
        <f>EXP(LN(1+(B114/B5-1))/((COUNT(B5:B114))-1))-1</f>
        <v>6.5160213435919712E-3</v>
      </c>
      <c r="J14" s="82"/>
      <c r="K14" s="82"/>
    </row>
    <row r="15" spans="1:19" x14ac:dyDescent="0.25">
      <c r="A15" s="9" t="s">
        <v>41</v>
      </c>
      <c r="B15" s="10">
        <v>107.1</v>
      </c>
      <c r="C15" s="10"/>
      <c r="D15" s="65">
        <f t="shared" si="0"/>
        <v>1.047945205479452</v>
      </c>
      <c r="E15" s="82"/>
      <c r="H15" s="3"/>
      <c r="I15" s="3"/>
      <c r="J15" s="3"/>
      <c r="L15" s="82"/>
      <c r="M15" s="82"/>
    </row>
    <row r="16" spans="1:19" x14ac:dyDescent="0.25">
      <c r="A16" s="9" t="s">
        <v>43</v>
      </c>
      <c r="B16" s="10">
        <v>103.4</v>
      </c>
      <c r="C16" s="3">
        <f>AVERAGE(B5:B16)</f>
        <v>100</v>
      </c>
      <c r="D16" s="65">
        <f t="shared" si="0"/>
        <v>0.9654528478057891</v>
      </c>
      <c r="E16" s="82"/>
      <c r="H16" s="3"/>
      <c r="I16" s="3"/>
      <c r="J16" s="3"/>
    </row>
    <row r="17" spans="1:10" x14ac:dyDescent="0.25">
      <c r="A17" s="9" t="s">
        <v>45</v>
      </c>
      <c r="B17" s="10">
        <v>124</v>
      </c>
      <c r="C17" s="3"/>
      <c r="D17" s="65">
        <f t="shared" si="0"/>
        <v>1.1992263056092842</v>
      </c>
      <c r="E17" s="82"/>
      <c r="H17" s="3"/>
      <c r="I17" s="3"/>
      <c r="J17" s="3"/>
    </row>
    <row r="18" spans="1:10" x14ac:dyDescent="0.25">
      <c r="A18" s="9" t="s">
        <v>47</v>
      </c>
      <c r="B18" s="10">
        <v>113.1</v>
      </c>
      <c r="C18" s="3"/>
      <c r="D18" s="65">
        <f t="shared" si="0"/>
        <v>0.91209677419354829</v>
      </c>
      <c r="E18" s="82"/>
      <c r="H18" s="3"/>
      <c r="I18" s="3"/>
      <c r="J18" s="3"/>
    </row>
    <row r="19" spans="1:10" x14ac:dyDescent="0.25">
      <c r="A19" s="9" t="s">
        <v>49</v>
      </c>
      <c r="B19" s="10">
        <v>115.7</v>
      </c>
      <c r="C19" s="3"/>
      <c r="D19" s="65">
        <f t="shared" si="0"/>
        <v>1.0229885057471264</v>
      </c>
      <c r="E19" s="82"/>
      <c r="H19" s="3"/>
      <c r="I19" s="3"/>
      <c r="J19" s="3"/>
    </row>
    <row r="20" spans="1:10" x14ac:dyDescent="0.25">
      <c r="A20" s="9" t="s">
        <v>51</v>
      </c>
      <c r="B20" s="10">
        <v>116</v>
      </c>
      <c r="C20" s="3"/>
      <c r="D20" s="65">
        <f t="shared" si="0"/>
        <v>1.0025929127052722</v>
      </c>
      <c r="E20" s="82"/>
      <c r="H20" s="3"/>
      <c r="I20" s="3"/>
      <c r="J20" s="3"/>
    </row>
    <row r="21" spans="1:10" x14ac:dyDescent="0.25">
      <c r="A21" s="9" t="s">
        <v>53</v>
      </c>
      <c r="B21" s="10">
        <v>116.4</v>
      </c>
      <c r="C21" s="3"/>
      <c r="D21" s="65">
        <f t="shared" si="0"/>
        <v>1.0034482758620691</v>
      </c>
      <c r="E21" s="82"/>
      <c r="H21" s="3"/>
      <c r="I21" s="3"/>
      <c r="J21" s="3"/>
    </row>
    <row r="22" spans="1:10" x14ac:dyDescent="0.25">
      <c r="A22" s="9" t="s">
        <v>55</v>
      </c>
      <c r="B22" s="10">
        <v>119.7</v>
      </c>
      <c r="C22" s="3"/>
      <c r="D22" s="65">
        <f t="shared" si="0"/>
        <v>1.0283505154639174</v>
      </c>
      <c r="E22" s="82"/>
      <c r="H22" s="3"/>
      <c r="I22" s="3"/>
      <c r="J22" s="3"/>
    </row>
    <row r="23" spans="1:10" x14ac:dyDescent="0.25">
      <c r="A23" s="9" t="s">
        <v>57</v>
      </c>
      <c r="B23" s="10">
        <v>120</v>
      </c>
      <c r="C23" s="3"/>
      <c r="D23" s="65">
        <f t="shared" si="0"/>
        <v>1.0025062656641603</v>
      </c>
      <c r="E23" s="82"/>
      <c r="H23" s="3"/>
      <c r="I23" s="3"/>
      <c r="J23" s="3"/>
    </row>
    <row r="24" spans="1:10" x14ac:dyDescent="0.25">
      <c r="A24" s="9" t="s">
        <v>59</v>
      </c>
      <c r="B24" s="10">
        <v>118.3</v>
      </c>
      <c r="C24" s="3"/>
      <c r="D24" s="65">
        <f t="shared" si="0"/>
        <v>0.98583333333333334</v>
      </c>
      <c r="E24" s="82"/>
      <c r="H24" s="3"/>
      <c r="I24" s="3"/>
      <c r="J24" s="3"/>
    </row>
    <row r="25" spans="1:10" x14ac:dyDescent="0.25">
      <c r="A25" s="9" t="s">
        <v>61</v>
      </c>
      <c r="B25" s="10">
        <v>119.5</v>
      </c>
      <c r="C25" s="3"/>
      <c r="D25" s="65">
        <f t="shared" si="0"/>
        <v>1.0101437024513948</v>
      </c>
      <c r="E25" s="82"/>
      <c r="H25" s="3"/>
      <c r="I25" s="3"/>
    </row>
    <row r="26" spans="1:10" x14ac:dyDescent="0.25">
      <c r="A26" s="9" t="s">
        <v>63</v>
      </c>
      <c r="B26" s="10">
        <v>130</v>
      </c>
      <c r="C26" s="3"/>
      <c r="D26" s="65">
        <f t="shared" si="0"/>
        <v>1.0878661087866108</v>
      </c>
      <c r="E26" s="82"/>
      <c r="H26" s="3"/>
    </row>
    <row r="27" spans="1:10" x14ac:dyDescent="0.25">
      <c r="A27" s="9" t="s">
        <v>65</v>
      </c>
      <c r="B27" s="10">
        <v>140.69999999999999</v>
      </c>
      <c r="C27" s="3"/>
      <c r="D27" s="65">
        <f t="shared" si="0"/>
        <v>1.0823076923076922</v>
      </c>
      <c r="E27" s="82"/>
    </row>
    <row r="28" spans="1:10" x14ac:dyDescent="0.25">
      <c r="A28" s="9" t="s">
        <v>67</v>
      </c>
      <c r="B28" s="10">
        <v>133.19999999999999</v>
      </c>
      <c r="C28" s="3">
        <f>AVERAGE(B17:B28)</f>
        <v>122.21666666666668</v>
      </c>
      <c r="D28" s="65">
        <f t="shared" si="0"/>
        <v>0.94669509594882728</v>
      </c>
      <c r="E28" s="82"/>
      <c r="H28" s="3"/>
    </row>
    <row r="29" spans="1:10" x14ac:dyDescent="0.25">
      <c r="A29" s="9" t="s">
        <v>69</v>
      </c>
      <c r="B29" s="10">
        <v>133.69999999999999</v>
      </c>
      <c r="C29" s="3"/>
      <c r="D29" s="65">
        <f t="shared" si="0"/>
        <v>1.0037537537537538</v>
      </c>
      <c r="E29" s="82"/>
      <c r="H29" s="3"/>
    </row>
    <row r="30" spans="1:10" x14ac:dyDescent="0.25">
      <c r="A30" s="9" t="s">
        <v>71</v>
      </c>
      <c r="B30" s="10">
        <v>134.5</v>
      </c>
      <c r="C30" s="3"/>
      <c r="D30" s="65">
        <f t="shared" si="0"/>
        <v>1.005983545250561</v>
      </c>
      <c r="E30" s="82"/>
      <c r="H30" s="3"/>
    </row>
    <row r="31" spans="1:10" x14ac:dyDescent="0.25">
      <c r="A31" s="9" t="s">
        <v>73</v>
      </c>
      <c r="B31" s="10">
        <v>133.6</v>
      </c>
      <c r="C31" s="3"/>
      <c r="D31" s="65">
        <f t="shared" si="0"/>
        <v>0.99330855018587361</v>
      </c>
      <c r="E31" s="82"/>
      <c r="H31" s="3"/>
      <c r="I31" s="82"/>
      <c r="J31" s="65"/>
    </row>
    <row r="32" spans="1:10" x14ac:dyDescent="0.25">
      <c r="A32" s="9" t="s">
        <v>75</v>
      </c>
      <c r="B32" s="10">
        <v>132.6</v>
      </c>
      <c r="C32" s="3"/>
      <c r="D32" s="65">
        <f t="shared" si="0"/>
        <v>0.99251497005988021</v>
      </c>
      <c r="E32" s="82"/>
      <c r="H32" s="3"/>
    </row>
    <row r="33" spans="1:8" x14ac:dyDescent="0.25">
      <c r="A33" s="9" t="s">
        <v>77</v>
      </c>
      <c r="B33" s="10">
        <v>131.80000000000001</v>
      </c>
      <c r="C33" s="3"/>
      <c r="D33" s="65">
        <f t="shared" si="0"/>
        <v>0.99396681749622939</v>
      </c>
      <c r="E33" s="82"/>
    </row>
    <row r="34" spans="1:8" x14ac:dyDescent="0.25">
      <c r="A34" s="9" t="s">
        <v>79</v>
      </c>
      <c r="B34" s="10">
        <v>127</v>
      </c>
      <c r="C34" s="3"/>
      <c r="D34" s="65">
        <f t="shared" si="0"/>
        <v>0.96358118361153255</v>
      </c>
      <c r="E34" s="82"/>
      <c r="H34" s="3"/>
    </row>
    <row r="35" spans="1:8" x14ac:dyDescent="0.25">
      <c r="A35" s="9" t="s">
        <v>81</v>
      </c>
      <c r="B35" s="10">
        <v>128.69999999999999</v>
      </c>
      <c r="C35" s="3"/>
      <c r="D35" s="65">
        <f t="shared" si="0"/>
        <v>1.0133858267716536</v>
      </c>
      <c r="E35" s="82"/>
      <c r="H35" s="3"/>
    </row>
    <row r="36" spans="1:8" x14ac:dyDescent="0.25">
      <c r="A36" s="9" t="s">
        <v>83</v>
      </c>
      <c r="B36" s="10">
        <v>129.4</v>
      </c>
      <c r="C36" s="3"/>
      <c r="D36" s="65">
        <f t="shared" si="0"/>
        <v>1.0054390054390057</v>
      </c>
      <c r="E36" s="82"/>
    </row>
    <row r="37" spans="1:8" x14ac:dyDescent="0.25">
      <c r="A37" s="9" t="s">
        <v>85</v>
      </c>
      <c r="B37" s="10">
        <v>134.9</v>
      </c>
      <c r="C37" s="3"/>
      <c r="D37" s="65">
        <f t="shared" si="0"/>
        <v>1.0425038639876352</v>
      </c>
      <c r="E37" s="82"/>
      <c r="H37" s="3"/>
    </row>
    <row r="38" spans="1:8" x14ac:dyDescent="0.25">
      <c r="A38" s="9" t="s">
        <v>87</v>
      </c>
      <c r="B38" s="10">
        <v>131.4</v>
      </c>
      <c r="C38" s="3"/>
      <c r="D38" s="65">
        <f t="shared" si="0"/>
        <v>0.97405485544848036</v>
      </c>
      <c r="E38" s="82"/>
      <c r="H38" s="3"/>
    </row>
    <row r="39" spans="1:8" x14ac:dyDescent="0.25">
      <c r="A39" s="9" t="s">
        <v>89</v>
      </c>
      <c r="B39" s="10">
        <v>142</v>
      </c>
      <c r="C39" s="3"/>
      <c r="D39" s="65">
        <f t="shared" si="0"/>
        <v>1.0806697108066972</v>
      </c>
      <c r="E39" s="82"/>
      <c r="H39" s="3"/>
    </row>
    <row r="40" spans="1:8" x14ac:dyDescent="0.25">
      <c r="A40" s="9" t="s">
        <v>91</v>
      </c>
      <c r="B40" s="10">
        <v>143.80000000000001</v>
      </c>
      <c r="C40" s="3">
        <f>AVERAGE(B29:B40)</f>
        <v>133.6166666666667</v>
      </c>
      <c r="D40" s="65">
        <f t="shared" si="0"/>
        <v>1.0126760563380282</v>
      </c>
      <c r="E40" s="82"/>
      <c r="H40" s="3"/>
    </row>
    <row r="41" spans="1:8" x14ac:dyDescent="0.25">
      <c r="A41" s="9" t="s">
        <v>92</v>
      </c>
      <c r="B41" s="10">
        <v>148.5</v>
      </c>
      <c r="C41" s="3"/>
      <c r="D41" s="65">
        <f t="shared" si="0"/>
        <v>1.0326842837273991</v>
      </c>
      <c r="E41" s="82"/>
      <c r="H41" s="3"/>
    </row>
    <row r="42" spans="1:8" x14ac:dyDescent="0.25">
      <c r="A42" s="9" t="s">
        <v>93</v>
      </c>
      <c r="B42" s="10">
        <v>156.4</v>
      </c>
      <c r="C42" s="3"/>
      <c r="D42" s="65">
        <f t="shared" si="0"/>
        <v>1.0531986531986532</v>
      </c>
      <c r="E42" s="82"/>
      <c r="H42" s="3"/>
    </row>
    <row r="43" spans="1:8" x14ac:dyDescent="0.25">
      <c r="A43" s="9" t="s">
        <v>94</v>
      </c>
      <c r="B43" s="10">
        <v>163.69999999999999</v>
      </c>
      <c r="C43" s="3"/>
      <c r="D43" s="65">
        <f t="shared" si="0"/>
        <v>1.0466751918158568</v>
      </c>
      <c r="E43" s="82"/>
      <c r="H43" s="3"/>
    </row>
    <row r="44" spans="1:8" x14ac:dyDescent="0.25">
      <c r="A44" s="9" t="s">
        <v>95</v>
      </c>
      <c r="B44" s="10">
        <v>157.80000000000001</v>
      </c>
      <c r="C44" s="3"/>
      <c r="D44" s="65">
        <f t="shared" si="0"/>
        <v>0.9639584605986562</v>
      </c>
      <c r="E44" s="82"/>
      <c r="H44" s="3"/>
    </row>
    <row r="45" spans="1:8" x14ac:dyDescent="0.25">
      <c r="A45" s="9" t="s">
        <v>96</v>
      </c>
      <c r="B45" s="10">
        <v>151.1</v>
      </c>
      <c r="C45" s="3"/>
      <c r="D45" s="65">
        <f t="shared" si="0"/>
        <v>0.9575411913814954</v>
      </c>
      <c r="E45" s="82"/>
      <c r="H45" s="3"/>
    </row>
    <row r="46" spans="1:8" x14ac:dyDescent="0.25">
      <c r="A46" s="9" t="s">
        <v>97</v>
      </c>
      <c r="B46" s="10">
        <v>166</v>
      </c>
      <c r="C46" s="3"/>
      <c r="D46" s="65">
        <f t="shared" si="0"/>
        <v>1.0986101919258768</v>
      </c>
      <c r="E46" s="82"/>
      <c r="H46" s="3"/>
    </row>
    <row r="47" spans="1:8" x14ac:dyDescent="0.25">
      <c r="A47" s="9" t="s">
        <v>98</v>
      </c>
      <c r="B47" s="10">
        <v>176.3</v>
      </c>
      <c r="C47" s="3"/>
      <c r="D47" s="65">
        <f t="shared" si="0"/>
        <v>1.0620481927710843</v>
      </c>
      <c r="E47" s="82"/>
      <c r="H47" s="3"/>
    </row>
    <row r="48" spans="1:8" x14ac:dyDescent="0.25">
      <c r="A48" s="9" t="s">
        <v>99</v>
      </c>
      <c r="B48" s="10">
        <v>178.4</v>
      </c>
      <c r="C48" s="3"/>
      <c r="D48" s="65">
        <f t="shared" si="0"/>
        <v>1.0119115144639819</v>
      </c>
      <c r="E48" s="82"/>
    </row>
    <row r="49" spans="1:8" x14ac:dyDescent="0.25">
      <c r="A49" s="9" t="s">
        <v>100</v>
      </c>
      <c r="B49" s="10">
        <v>178</v>
      </c>
      <c r="C49" s="3"/>
      <c r="D49" s="65">
        <f t="shared" si="0"/>
        <v>0.99775784753363228</v>
      </c>
      <c r="E49" s="82"/>
      <c r="H49" s="3"/>
    </row>
    <row r="50" spans="1:8" x14ac:dyDescent="0.25">
      <c r="A50" s="9" t="s">
        <v>101</v>
      </c>
      <c r="B50" s="10">
        <v>171.2</v>
      </c>
      <c r="C50" s="3"/>
      <c r="D50" s="65">
        <f t="shared" si="0"/>
        <v>0.96179775280898872</v>
      </c>
      <c r="E50" s="82"/>
      <c r="H50" s="3"/>
    </row>
    <row r="51" spans="1:8" x14ac:dyDescent="0.25">
      <c r="A51" s="9" t="s">
        <v>102</v>
      </c>
      <c r="B51" s="10">
        <v>180</v>
      </c>
      <c r="C51" s="3"/>
      <c r="D51" s="65">
        <f t="shared" si="0"/>
        <v>1.0514018691588787</v>
      </c>
      <c r="E51" s="82"/>
      <c r="H51" s="3"/>
    </row>
    <row r="52" spans="1:8" x14ac:dyDescent="0.25">
      <c r="A52" s="9" t="s">
        <v>103</v>
      </c>
      <c r="B52" s="10">
        <v>186.7</v>
      </c>
      <c r="C52" s="3">
        <f>AVERAGE(B41:B52)</f>
        <v>167.84166666666667</v>
      </c>
      <c r="D52" s="65">
        <f t="shared" si="0"/>
        <v>1.0372222222222223</v>
      </c>
      <c r="E52" s="82"/>
      <c r="H52" s="3"/>
    </row>
    <row r="53" spans="1:8" x14ac:dyDescent="0.25">
      <c r="A53" s="9" t="s">
        <v>104</v>
      </c>
      <c r="B53" s="10">
        <v>193.6</v>
      </c>
      <c r="C53" s="3"/>
      <c r="D53" s="65">
        <f t="shared" si="0"/>
        <v>1.0369576861274772</v>
      </c>
      <c r="E53" s="82"/>
      <c r="H53" s="3"/>
    </row>
    <row r="54" spans="1:8" x14ac:dyDescent="0.25">
      <c r="A54" s="9" t="s">
        <v>105</v>
      </c>
      <c r="B54" s="10">
        <v>181.3</v>
      </c>
      <c r="C54" s="3"/>
      <c r="D54" s="65">
        <f t="shared" si="0"/>
        <v>0.93646694214876036</v>
      </c>
      <c r="E54" s="82"/>
      <c r="H54" s="3"/>
    </row>
    <row r="55" spans="1:8" x14ac:dyDescent="0.25">
      <c r="A55" s="9" t="s">
        <v>106</v>
      </c>
      <c r="B55" s="10">
        <v>174.1</v>
      </c>
      <c r="C55" s="3"/>
      <c r="D55" s="65">
        <f t="shared" si="0"/>
        <v>0.96028681742967448</v>
      </c>
      <c r="E55" s="82"/>
      <c r="H55" s="3"/>
    </row>
    <row r="56" spans="1:8" x14ac:dyDescent="0.25">
      <c r="A56" s="9" t="s">
        <v>107</v>
      </c>
      <c r="B56" s="10">
        <v>171</v>
      </c>
      <c r="C56" s="3"/>
      <c r="D56" s="65">
        <f t="shared" si="0"/>
        <v>0.98219414129810456</v>
      </c>
      <c r="E56" s="82"/>
      <c r="H56" s="3"/>
    </row>
    <row r="57" spans="1:8" x14ac:dyDescent="0.25">
      <c r="A57" s="9" t="s">
        <v>108</v>
      </c>
      <c r="B57" s="10">
        <v>167.9</v>
      </c>
      <c r="C57" s="3"/>
      <c r="D57" s="65">
        <f t="shared" si="0"/>
        <v>0.98187134502923978</v>
      </c>
      <c r="E57" s="82"/>
      <c r="H57" s="3"/>
    </row>
    <row r="58" spans="1:8" x14ac:dyDescent="0.25">
      <c r="A58" s="9" t="s">
        <v>109</v>
      </c>
      <c r="B58" s="10">
        <v>155</v>
      </c>
      <c r="C58" s="3"/>
      <c r="D58" s="65">
        <f t="shared" si="0"/>
        <v>0.92316855270994636</v>
      </c>
      <c r="E58" s="82"/>
      <c r="H58" s="3"/>
    </row>
    <row r="59" spans="1:8" x14ac:dyDescent="0.25">
      <c r="A59" s="9" t="s">
        <v>110</v>
      </c>
      <c r="B59" s="10">
        <v>159.9</v>
      </c>
      <c r="C59" s="3"/>
      <c r="D59" s="65">
        <f t="shared" si="0"/>
        <v>1.0316129032258066</v>
      </c>
      <c r="E59" s="82"/>
    </row>
    <row r="60" spans="1:8" x14ac:dyDescent="0.25">
      <c r="A60" s="9" t="s">
        <v>111</v>
      </c>
      <c r="B60" s="10">
        <v>161.80000000000001</v>
      </c>
      <c r="C60" s="3"/>
      <c r="D60" s="65">
        <f t="shared" si="0"/>
        <v>1.0118824265165729</v>
      </c>
      <c r="E60" s="82"/>
    </row>
    <row r="61" spans="1:8" x14ac:dyDescent="0.25">
      <c r="A61" s="9" t="s">
        <v>112</v>
      </c>
      <c r="B61" s="10">
        <v>156.69999999999999</v>
      </c>
      <c r="C61" s="3"/>
      <c r="D61" s="65">
        <f t="shared" si="0"/>
        <v>0.96847960444993808</v>
      </c>
      <c r="E61" s="82"/>
    </row>
    <row r="62" spans="1:8" x14ac:dyDescent="0.25">
      <c r="A62" s="9" t="s">
        <v>113</v>
      </c>
      <c r="B62" s="10">
        <v>165.1</v>
      </c>
      <c r="C62" s="3"/>
      <c r="D62" s="65">
        <f t="shared" si="0"/>
        <v>1.05360561582642</v>
      </c>
      <c r="E62" s="82"/>
    </row>
    <row r="63" spans="1:8" x14ac:dyDescent="0.25">
      <c r="A63" s="9" t="s">
        <v>114</v>
      </c>
      <c r="B63" s="10">
        <v>172.7</v>
      </c>
      <c r="C63" s="3"/>
      <c r="D63" s="65">
        <f t="shared" si="0"/>
        <v>1.0460327074500302</v>
      </c>
      <c r="E63" s="82"/>
    </row>
    <row r="64" spans="1:8" x14ac:dyDescent="0.25">
      <c r="A64" s="9" t="s">
        <v>115</v>
      </c>
      <c r="B64" s="10">
        <v>167.8</v>
      </c>
      <c r="C64" s="3">
        <f>AVERAGE(B53:B64)</f>
        <v>168.90833333333333</v>
      </c>
      <c r="D64" s="65">
        <f t="shared" si="0"/>
        <v>0.97162709901563415</v>
      </c>
      <c r="E64" s="82"/>
      <c r="H64" s="3"/>
    </row>
    <row r="65" spans="1:8" x14ac:dyDescent="0.25">
      <c r="A65" s="9" t="s">
        <v>116</v>
      </c>
      <c r="B65" s="10">
        <v>149.69999999999999</v>
      </c>
      <c r="C65" s="3"/>
      <c r="D65" s="65">
        <f t="shared" si="0"/>
        <v>0.89213349225268168</v>
      </c>
      <c r="E65" s="82"/>
      <c r="H65" s="3"/>
    </row>
    <row r="66" spans="1:8" x14ac:dyDescent="0.25">
      <c r="A66" s="9" t="s">
        <v>117</v>
      </c>
      <c r="B66" s="10">
        <v>130.9</v>
      </c>
      <c r="C66" s="3"/>
      <c r="D66" s="65">
        <f t="shared" si="0"/>
        <v>0.87441549766199078</v>
      </c>
      <c r="E66" s="82"/>
      <c r="H66" s="3"/>
    </row>
    <row r="67" spans="1:8" x14ac:dyDescent="0.25">
      <c r="A67" s="9" t="s">
        <v>118</v>
      </c>
      <c r="B67" s="10">
        <v>121.4</v>
      </c>
      <c r="C67" s="3"/>
      <c r="D67" s="65">
        <f t="shared" si="0"/>
        <v>0.92742551566080977</v>
      </c>
      <c r="E67" s="82"/>
      <c r="H67" s="3"/>
    </row>
    <row r="68" spans="1:8" x14ac:dyDescent="0.25">
      <c r="A68" s="9" t="s">
        <v>119</v>
      </c>
      <c r="B68" s="10">
        <v>111.3</v>
      </c>
      <c r="C68" s="3"/>
      <c r="D68" s="65">
        <f t="shared" si="0"/>
        <v>0.91680395387149916</v>
      </c>
      <c r="E68" s="82"/>
      <c r="H68" s="3"/>
    </row>
    <row r="69" spans="1:8" x14ac:dyDescent="0.25">
      <c r="A69" s="9" t="s">
        <v>120</v>
      </c>
      <c r="B69" s="10">
        <v>114</v>
      </c>
      <c r="C69" s="3"/>
      <c r="D69" s="65">
        <f t="shared" si="0"/>
        <v>1.0242587601078168</v>
      </c>
      <c r="E69" s="82"/>
      <c r="H69" s="3"/>
    </row>
    <row r="70" spans="1:8" x14ac:dyDescent="0.25">
      <c r="A70" s="9" t="s">
        <v>121</v>
      </c>
      <c r="B70" s="10">
        <v>104.5</v>
      </c>
      <c r="C70" s="3"/>
      <c r="D70" s="65">
        <f t="shared" si="0"/>
        <v>0.91666666666666663</v>
      </c>
      <c r="E70" s="82"/>
      <c r="H70" s="3"/>
    </row>
    <row r="71" spans="1:8" x14ac:dyDescent="0.25">
      <c r="A71" s="9" t="s">
        <v>122</v>
      </c>
      <c r="B71" s="10">
        <v>103.8</v>
      </c>
      <c r="C71" s="3"/>
      <c r="D71" s="65">
        <f t="shared" ref="D71:D124" si="2">B71/B70</f>
        <v>0.99330143540669857</v>
      </c>
      <c r="E71" s="82"/>
      <c r="H71" s="3"/>
    </row>
    <row r="72" spans="1:8" x14ac:dyDescent="0.25">
      <c r="A72" s="9" t="s">
        <v>123</v>
      </c>
      <c r="B72" s="10">
        <v>107.8</v>
      </c>
      <c r="C72" s="3"/>
      <c r="D72" s="65">
        <f t="shared" si="2"/>
        <v>1.0385356454720616</v>
      </c>
      <c r="E72" s="82"/>
    </row>
    <row r="73" spans="1:8" x14ac:dyDescent="0.25">
      <c r="A73" s="9" t="s">
        <v>124</v>
      </c>
      <c r="B73" s="10">
        <v>117.6</v>
      </c>
      <c r="C73" s="3"/>
      <c r="D73" s="65">
        <f t="shared" si="2"/>
        <v>1.0909090909090908</v>
      </c>
      <c r="E73" s="82"/>
    </row>
    <row r="74" spans="1:8" x14ac:dyDescent="0.25">
      <c r="A74" s="9" t="s">
        <v>125</v>
      </c>
      <c r="B74" s="10">
        <v>125.3</v>
      </c>
      <c r="C74" s="3"/>
      <c r="D74" s="65">
        <f t="shared" si="2"/>
        <v>1.0654761904761905</v>
      </c>
      <c r="E74" s="82"/>
    </row>
    <row r="75" spans="1:8" x14ac:dyDescent="0.25">
      <c r="A75" s="9" t="s">
        <v>126</v>
      </c>
      <c r="B75" s="10">
        <v>113</v>
      </c>
      <c r="C75" s="3"/>
      <c r="D75" s="65">
        <f t="shared" si="2"/>
        <v>0.90183559457302476</v>
      </c>
      <c r="E75" s="82"/>
      <c r="H75" s="3"/>
    </row>
    <row r="76" spans="1:8" x14ac:dyDescent="0.25">
      <c r="A76" s="9" t="s">
        <v>127</v>
      </c>
      <c r="B76" s="10">
        <v>132.4</v>
      </c>
      <c r="C76" s="3">
        <f>AVERAGE(B65:B76)</f>
        <v>119.30833333333332</v>
      </c>
      <c r="D76" s="65">
        <f t="shared" si="2"/>
        <v>1.1716814159292035</v>
      </c>
      <c r="E76" s="82"/>
      <c r="H76" s="3"/>
    </row>
    <row r="77" spans="1:8" x14ac:dyDescent="0.25">
      <c r="A77" s="9" t="s">
        <v>128</v>
      </c>
      <c r="B77" s="10">
        <v>178</v>
      </c>
      <c r="C77" s="3"/>
      <c r="D77" s="65">
        <f t="shared" si="2"/>
        <v>1.3444108761329305</v>
      </c>
      <c r="E77" s="82"/>
      <c r="H77" s="3"/>
    </row>
    <row r="78" spans="1:8" x14ac:dyDescent="0.25">
      <c r="A78" s="9" t="s">
        <v>129</v>
      </c>
      <c r="B78" s="10">
        <v>184.8</v>
      </c>
      <c r="C78" s="3"/>
      <c r="D78" s="65">
        <f t="shared" si="2"/>
        <v>1.0382022471910113</v>
      </c>
      <c r="E78" s="82"/>
      <c r="H78" s="3"/>
    </row>
    <row r="79" spans="1:8" x14ac:dyDescent="0.25">
      <c r="A79" s="9" t="s">
        <v>130</v>
      </c>
      <c r="B79" s="10">
        <v>166.7</v>
      </c>
      <c r="C79" s="3"/>
      <c r="D79" s="65">
        <f t="shared" si="2"/>
        <v>0.90205627705627689</v>
      </c>
      <c r="E79" s="82"/>
      <c r="H79" s="3"/>
    </row>
    <row r="80" spans="1:8" x14ac:dyDescent="0.25">
      <c r="A80" s="9" t="s">
        <v>131</v>
      </c>
      <c r="B80" s="10">
        <v>168.6</v>
      </c>
      <c r="C80" s="3"/>
      <c r="D80" s="65">
        <f t="shared" si="2"/>
        <v>1.0113977204559088</v>
      </c>
      <c r="E80" s="82"/>
      <c r="H80" s="3"/>
    </row>
    <row r="81" spans="1:8" x14ac:dyDescent="0.25">
      <c r="A81" s="9" t="s">
        <v>132</v>
      </c>
      <c r="B81" s="10">
        <v>176.3</v>
      </c>
      <c r="C81" s="3"/>
      <c r="D81" s="65">
        <f t="shared" si="2"/>
        <v>1.0456702253855279</v>
      </c>
      <c r="E81" s="82"/>
      <c r="H81" s="3"/>
    </row>
    <row r="82" spans="1:8" x14ac:dyDescent="0.25">
      <c r="A82" s="9" t="s">
        <v>133</v>
      </c>
      <c r="B82" s="10">
        <v>176.3</v>
      </c>
      <c r="C82" s="3"/>
      <c r="D82" s="65">
        <f t="shared" si="2"/>
        <v>1</v>
      </c>
      <c r="E82" s="82"/>
      <c r="H82" s="3"/>
    </row>
    <row r="83" spans="1:8" x14ac:dyDescent="0.25">
      <c r="A83" s="9" t="s">
        <v>134</v>
      </c>
      <c r="B83" s="10">
        <v>189.6</v>
      </c>
      <c r="C83" s="3"/>
      <c r="D83" s="65">
        <f t="shared" si="2"/>
        <v>1.0754395916052182</v>
      </c>
      <c r="E83" s="82"/>
      <c r="H83" s="3"/>
    </row>
    <row r="84" spans="1:8" x14ac:dyDescent="0.25">
      <c r="A84" s="9" t="s">
        <v>135</v>
      </c>
      <c r="B84" s="10">
        <v>213.3</v>
      </c>
      <c r="C84" s="3"/>
      <c r="D84" s="65">
        <f t="shared" si="2"/>
        <v>1.125</v>
      </c>
      <c r="E84" s="82"/>
    </row>
    <row r="85" spans="1:8" x14ac:dyDescent="0.25">
      <c r="A85" s="9" t="s">
        <v>136</v>
      </c>
      <c r="B85" s="10">
        <v>244.3</v>
      </c>
      <c r="C85" s="3"/>
      <c r="D85" s="65">
        <f t="shared" si="2"/>
        <v>1.145335208626348</v>
      </c>
      <c r="E85" s="82"/>
    </row>
    <row r="86" spans="1:8" x14ac:dyDescent="0.25">
      <c r="A86" s="9" t="s">
        <v>137</v>
      </c>
      <c r="B86" s="10">
        <v>224.5</v>
      </c>
      <c r="C86" s="3"/>
      <c r="D86" s="65">
        <f t="shared" si="2"/>
        <v>0.91895210806385585</v>
      </c>
      <c r="E86" s="82"/>
      <c r="H86" s="3"/>
    </row>
    <row r="87" spans="1:8" x14ac:dyDescent="0.25">
      <c r="A87" s="9" t="s">
        <v>138</v>
      </c>
      <c r="B87" s="10">
        <v>252.6</v>
      </c>
      <c r="C87" s="3"/>
      <c r="D87" s="65">
        <f t="shared" si="2"/>
        <v>1.1251670378619154</v>
      </c>
      <c r="E87" s="82"/>
      <c r="H87" s="3"/>
    </row>
    <row r="88" spans="1:8" x14ac:dyDescent="0.25">
      <c r="A88" s="9" t="s">
        <v>139</v>
      </c>
      <c r="B88" s="10">
        <v>270.8</v>
      </c>
      <c r="C88" s="3">
        <f>AVERAGE(B77:B88)</f>
        <v>203.81666666666669</v>
      </c>
      <c r="D88" s="65">
        <f t="shared" si="2"/>
        <v>1.0720506730007919</v>
      </c>
      <c r="E88" s="82"/>
      <c r="H88" s="3"/>
    </row>
    <row r="89" spans="1:8" x14ac:dyDescent="0.25">
      <c r="A89" s="9" t="s">
        <v>140</v>
      </c>
      <c r="B89" s="10">
        <v>213</v>
      </c>
      <c r="C89" s="3"/>
      <c r="D89" s="65">
        <f t="shared" si="2"/>
        <v>0.78655834564254057</v>
      </c>
      <c r="E89" s="82"/>
      <c r="H89" s="3"/>
    </row>
    <row r="90" spans="1:8" x14ac:dyDescent="0.25">
      <c r="A90" s="9" t="s">
        <v>141</v>
      </c>
      <c r="B90" s="10">
        <v>201.2</v>
      </c>
      <c r="C90" s="3"/>
      <c r="D90" s="65">
        <f t="shared" si="2"/>
        <v>0.94460093896713615</v>
      </c>
      <c r="E90" s="82"/>
      <c r="H90" s="3"/>
    </row>
    <row r="91" spans="1:8" x14ac:dyDescent="0.25">
      <c r="A91" s="9" t="s">
        <v>142</v>
      </c>
      <c r="B91" s="10">
        <v>206.3</v>
      </c>
      <c r="C91" s="3"/>
      <c r="D91" s="65">
        <f t="shared" si="2"/>
        <v>1.025347912524851</v>
      </c>
      <c r="E91" s="82"/>
      <c r="H91" s="3"/>
    </row>
    <row r="92" spans="1:8" x14ac:dyDescent="0.25">
      <c r="A92" s="9" t="s">
        <v>143</v>
      </c>
      <c r="B92" s="10">
        <v>235.1</v>
      </c>
      <c r="C92" s="3"/>
      <c r="D92" s="65">
        <f t="shared" si="2"/>
        <v>1.1396025206010663</v>
      </c>
      <c r="E92" s="82"/>
      <c r="H92" s="3"/>
    </row>
    <row r="93" spans="1:8" x14ac:dyDescent="0.25">
      <c r="A93" s="9" t="s">
        <v>144</v>
      </c>
      <c r="B93" s="10">
        <v>224.2</v>
      </c>
      <c r="C93" s="3"/>
      <c r="D93" s="65">
        <f t="shared" si="2"/>
        <v>0.95363675031901318</v>
      </c>
      <c r="E93" s="82"/>
      <c r="H93" s="3"/>
    </row>
    <row r="94" spans="1:8" x14ac:dyDescent="0.25">
      <c r="A94" s="9" t="s">
        <v>145</v>
      </c>
      <c r="B94" s="10">
        <v>226.3</v>
      </c>
      <c r="C94" s="3"/>
      <c r="D94" s="65">
        <f t="shared" si="2"/>
        <v>1.0093666369313115</v>
      </c>
      <c r="E94" s="82"/>
      <c r="H94" s="3"/>
    </row>
    <row r="95" spans="1:8" x14ac:dyDescent="0.25">
      <c r="A95" s="9" t="s">
        <v>146</v>
      </c>
      <c r="B95" s="10">
        <v>223.8</v>
      </c>
      <c r="C95" s="3"/>
      <c r="D95" s="65">
        <f t="shared" si="2"/>
        <v>0.98895271763146264</v>
      </c>
      <c r="E95" s="82"/>
      <c r="H95" s="3"/>
    </row>
    <row r="96" spans="1:8" x14ac:dyDescent="0.25">
      <c r="A96" s="9" t="s">
        <v>147</v>
      </c>
      <c r="B96" s="10">
        <v>258.10000000000002</v>
      </c>
      <c r="C96" s="3"/>
      <c r="D96" s="65">
        <f t="shared" si="2"/>
        <v>1.1532618409294013</v>
      </c>
      <c r="E96" s="82"/>
    </row>
    <row r="97" spans="1:8" x14ac:dyDescent="0.25">
      <c r="A97" s="9" t="s">
        <v>148</v>
      </c>
      <c r="B97" s="10">
        <v>285.10000000000002</v>
      </c>
      <c r="C97" s="3"/>
      <c r="D97" s="65">
        <f t="shared" si="2"/>
        <v>1.1046106160402944</v>
      </c>
      <c r="E97" s="82"/>
      <c r="H97" s="3"/>
    </row>
    <row r="98" spans="1:8" x14ac:dyDescent="0.25">
      <c r="A98" s="9" t="s">
        <v>149</v>
      </c>
      <c r="B98" s="10">
        <v>280.39999999999998</v>
      </c>
      <c r="C98" s="3"/>
      <c r="D98" s="65">
        <f t="shared" si="2"/>
        <v>0.98351455629603635</v>
      </c>
      <c r="E98" s="82"/>
      <c r="H98" s="3"/>
    </row>
    <row r="99" spans="1:8" x14ac:dyDescent="0.25">
      <c r="A99" s="9" t="s">
        <v>150</v>
      </c>
      <c r="B99" s="10">
        <v>284.7</v>
      </c>
      <c r="C99" s="3"/>
      <c r="D99" s="65">
        <f t="shared" si="2"/>
        <v>1.0153352353780314</v>
      </c>
      <c r="E99" s="82"/>
      <c r="H99" s="3"/>
    </row>
    <row r="100" spans="1:8" x14ac:dyDescent="0.25">
      <c r="A100" s="9" t="s">
        <v>151</v>
      </c>
      <c r="B100" s="10">
        <v>273.10000000000002</v>
      </c>
      <c r="C100" s="3">
        <f>AVERAGE(B89:B100)</f>
        <v>242.60833333333332</v>
      </c>
      <c r="D100" s="65">
        <f t="shared" si="2"/>
        <v>0.95925535651563065</v>
      </c>
      <c r="E100" s="82"/>
      <c r="H100" s="3"/>
    </row>
    <row r="101" spans="1:8" x14ac:dyDescent="0.25">
      <c r="A101" s="9" t="s">
        <v>152</v>
      </c>
      <c r="B101" s="10">
        <v>245.9</v>
      </c>
      <c r="C101" s="3"/>
      <c r="D101" s="65">
        <f t="shared" si="2"/>
        <v>0.9004027828634199</v>
      </c>
      <c r="E101" s="82"/>
      <c r="H101" s="3"/>
    </row>
    <row r="102" spans="1:8" x14ac:dyDescent="0.25">
      <c r="A102" s="9" t="s">
        <v>153</v>
      </c>
      <c r="B102" s="10">
        <v>231.6</v>
      </c>
      <c r="C102" s="3"/>
      <c r="D102" s="65">
        <f t="shared" si="2"/>
        <v>0.94184627897519313</v>
      </c>
      <c r="E102" s="82"/>
    </row>
    <row r="103" spans="1:8" x14ac:dyDescent="0.25">
      <c r="A103" s="9" t="s">
        <v>154</v>
      </c>
      <c r="B103" s="10">
        <v>245.1</v>
      </c>
      <c r="C103" s="3"/>
      <c r="D103" s="65">
        <f t="shared" si="2"/>
        <v>1.0582901554404145</v>
      </c>
      <c r="E103" s="82"/>
    </row>
    <row r="104" spans="1:8" x14ac:dyDescent="0.25">
      <c r="A104" s="9" t="s">
        <v>155</v>
      </c>
      <c r="B104" s="10">
        <v>257.5</v>
      </c>
      <c r="C104" s="3"/>
      <c r="D104" s="65">
        <f t="shared" si="2"/>
        <v>1.0505915952672378</v>
      </c>
      <c r="E104" s="82"/>
    </row>
    <row r="105" spans="1:8" x14ac:dyDescent="0.25">
      <c r="A105" s="9" t="s">
        <v>156</v>
      </c>
      <c r="B105" s="10">
        <v>250.8</v>
      </c>
      <c r="C105" s="3"/>
      <c r="D105" s="65">
        <f t="shared" si="2"/>
        <v>0.97398058252427189</v>
      </c>
      <c r="E105" s="82"/>
    </row>
    <row r="106" spans="1:8" x14ac:dyDescent="0.25">
      <c r="A106" s="9" t="s">
        <v>157</v>
      </c>
      <c r="B106" s="10">
        <v>245.9</v>
      </c>
      <c r="D106" s="65">
        <f t="shared" si="2"/>
        <v>0.98046251993620415</v>
      </c>
      <c r="E106" s="82"/>
    </row>
    <row r="107" spans="1:8" x14ac:dyDescent="0.25">
      <c r="A107" s="9" t="s">
        <v>158</v>
      </c>
      <c r="B107" s="10">
        <v>214.2</v>
      </c>
      <c r="D107" s="65">
        <f t="shared" si="2"/>
        <v>0.87108580723871487</v>
      </c>
      <c r="E107" s="82"/>
    </row>
    <row r="108" spans="1:8" x14ac:dyDescent="0.25">
      <c r="A108" s="9" t="s">
        <v>159</v>
      </c>
      <c r="B108" s="10">
        <v>190.8</v>
      </c>
      <c r="D108" s="65">
        <f t="shared" si="2"/>
        <v>0.89075630252100846</v>
      </c>
      <c r="E108" s="82"/>
    </row>
    <row r="109" spans="1:8" x14ac:dyDescent="0.25">
      <c r="A109" s="9" t="s">
        <v>160</v>
      </c>
      <c r="B109" s="10">
        <v>160</v>
      </c>
      <c r="D109" s="65">
        <f t="shared" si="2"/>
        <v>0.83857442348008382</v>
      </c>
      <c r="E109" s="82"/>
    </row>
    <row r="110" spans="1:8" x14ac:dyDescent="0.25">
      <c r="A110" s="9" t="s">
        <v>161</v>
      </c>
      <c r="B110" s="10">
        <v>189.5</v>
      </c>
      <c r="D110" s="65">
        <f t="shared" si="2"/>
        <v>1.184375</v>
      </c>
      <c r="E110" s="82"/>
    </row>
    <row r="111" spans="1:8" x14ac:dyDescent="0.25">
      <c r="A111" s="9" t="s">
        <v>162</v>
      </c>
      <c r="B111" s="10">
        <v>236.3</v>
      </c>
      <c r="D111" s="65">
        <f t="shared" si="2"/>
        <v>1.2469656992084432</v>
      </c>
      <c r="E111" s="82"/>
    </row>
    <row r="112" spans="1:8" x14ac:dyDescent="0.25">
      <c r="A112" s="9" t="s">
        <v>163</v>
      </c>
      <c r="B112" s="3">
        <v>235.4</v>
      </c>
      <c r="C112" s="3">
        <f>AVERAGE(B101:B111)</f>
        <v>224.32727272727277</v>
      </c>
      <c r="D112" s="65">
        <f t="shared" si="2"/>
        <v>0.996191282268303</v>
      </c>
      <c r="E112" s="82"/>
    </row>
    <row r="113" spans="1:5" x14ac:dyDescent="0.25">
      <c r="A113" s="9" t="s">
        <v>164</v>
      </c>
      <c r="B113" s="3">
        <v>237</v>
      </c>
      <c r="D113" s="65">
        <f t="shared" si="2"/>
        <v>1.0067969413763806</v>
      </c>
      <c r="E113" s="82"/>
    </row>
    <row r="114" spans="1:5" x14ac:dyDescent="0.25">
      <c r="A114" s="9" t="s">
        <v>165</v>
      </c>
      <c r="B114" s="3">
        <v>224.7</v>
      </c>
      <c r="D114" s="65">
        <f t="shared" si="2"/>
        <v>0.94810126582278476</v>
      </c>
      <c r="E114" s="82"/>
    </row>
    <row r="115" spans="1:5" x14ac:dyDescent="0.25">
      <c r="A115" s="9" t="s">
        <v>166</v>
      </c>
      <c r="B115" s="3">
        <f t="shared" ref="B115:B124" si="3">B114*(1+I$14)</f>
        <v>226.16414999590509</v>
      </c>
      <c r="D115" s="65">
        <f t="shared" si="2"/>
        <v>1.006516021343592</v>
      </c>
      <c r="E115" s="82"/>
    </row>
    <row r="116" spans="1:5" x14ac:dyDescent="0.25">
      <c r="A116" s="9" t="s">
        <v>167</v>
      </c>
      <c r="B116" s="3">
        <f t="shared" si="3"/>
        <v>227.63784042443373</v>
      </c>
      <c r="D116" s="65">
        <f t="shared" si="2"/>
        <v>1.006516021343592</v>
      </c>
      <c r="E116" s="82"/>
    </row>
    <row r="117" spans="1:5" x14ac:dyDescent="0.25">
      <c r="A117" s="9" t="s">
        <v>168</v>
      </c>
      <c r="B117" s="3">
        <f t="shared" si="3"/>
        <v>229.12113345124854</v>
      </c>
      <c r="D117" s="65">
        <f t="shared" si="2"/>
        <v>1.006516021343592</v>
      </c>
      <c r="E117" s="82"/>
    </row>
    <row r="118" spans="1:5" x14ac:dyDescent="0.25">
      <c r="A118" s="9" t="s">
        <v>169</v>
      </c>
      <c r="B118" s="3">
        <f t="shared" si="3"/>
        <v>230.61409164708485</v>
      </c>
      <c r="D118" s="65">
        <f t="shared" si="2"/>
        <v>1.006516021343592</v>
      </c>
      <c r="E118" s="82"/>
    </row>
    <row r="119" spans="1:5" x14ac:dyDescent="0.25">
      <c r="A119" s="9" t="s">
        <v>170</v>
      </c>
      <c r="B119" s="3">
        <f t="shared" si="3"/>
        <v>232.11677799039032</v>
      </c>
      <c r="D119" s="65">
        <f t="shared" si="2"/>
        <v>1.006516021343592</v>
      </c>
      <c r="E119" s="82"/>
    </row>
    <row r="120" spans="1:5" x14ac:dyDescent="0.25">
      <c r="A120" s="9" t="s">
        <v>171</v>
      </c>
      <c r="B120" s="3">
        <f t="shared" si="3"/>
        <v>233.62925586998151</v>
      </c>
      <c r="D120" s="65">
        <f t="shared" si="2"/>
        <v>1.006516021343592</v>
      </c>
      <c r="E120" s="82"/>
    </row>
    <row r="121" spans="1:5" x14ac:dyDescent="0.25">
      <c r="A121" s="9" t="s">
        <v>172</v>
      </c>
      <c r="B121" s="3">
        <f t="shared" si="3"/>
        <v>235.15158908771781</v>
      </c>
      <c r="D121" s="65">
        <f t="shared" si="2"/>
        <v>1.006516021343592</v>
      </c>
      <c r="E121" s="82"/>
    </row>
    <row r="122" spans="1:5" x14ac:dyDescent="0.25">
      <c r="A122" s="9" t="s">
        <v>173</v>
      </c>
      <c r="B122" s="3">
        <f t="shared" si="3"/>
        <v>236.68384186119295</v>
      </c>
      <c r="D122" s="65">
        <f t="shared" si="2"/>
        <v>1.006516021343592</v>
      </c>
      <c r="E122" s="82"/>
    </row>
    <row r="123" spans="1:5" x14ac:dyDescent="0.25">
      <c r="A123" s="9" t="s">
        <v>174</v>
      </c>
      <c r="B123" s="3">
        <f t="shared" si="3"/>
        <v>238.22607882644382</v>
      </c>
      <c r="D123" s="65">
        <f t="shared" si="2"/>
        <v>1.006516021343592</v>
      </c>
      <c r="E123" s="82"/>
    </row>
    <row r="124" spans="1:5" x14ac:dyDescent="0.25">
      <c r="A124" s="9" t="s">
        <v>175</v>
      </c>
      <c r="B124" s="3">
        <f t="shared" si="3"/>
        <v>239.77836504067716</v>
      </c>
      <c r="C124" s="3">
        <f>AVERAGE(B113:B124)</f>
        <v>232.56859368292302</v>
      </c>
      <c r="D124" s="65">
        <f t="shared" si="2"/>
        <v>1.006516021343592</v>
      </c>
      <c r="E124" s="82"/>
    </row>
  </sheetData>
  <mergeCells count="1">
    <mergeCell ref="H12:J12"/>
  </mergeCells>
  <phoneticPr fontId="20" type="noConversion"/>
  <hyperlinks>
    <hyperlink ref="A2" r:id="rId1" xr:uid="{C1C97E03-FBA2-4ED5-A596-C497F018D85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DCEC5-5843-4747-83DD-49FA70BB2BD2}">
  <sheetPr>
    <tabColor rgb="FF00B0F0"/>
  </sheetPr>
  <dimension ref="A1:R129"/>
  <sheetViews>
    <sheetView workbookViewId="0">
      <pane ySplit="15" topLeftCell="A106" activePane="bottomLeft" state="frozen"/>
      <selection pane="bottomLeft" activeCell="J13" sqref="J13"/>
    </sheetView>
  </sheetViews>
  <sheetFormatPr baseColWidth="10" defaultColWidth="11.42578125" defaultRowHeight="15" x14ac:dyDescent="0.25"/>
  <cols>
    <col min="7" max="7" width="29.28515625" customWidth="1"/>
    <col min="8" max="8" width="8.85546875" customWidth="1"/>
    <col min="9" max="18" width="6.5703125" customWidth="1"/>
  </cols>
  <sheetData>
    <row r="1" spans="1:18" ht="18.75" x14ac:dyDescent="0.3">
      <c r="A1" s="8" t="s">
        <v>176</v>
      </c>
      <c r="B1" s="7"/>
      <c r="C1" s="7"/>
      <c r="D1" s="7"/>
      <c r="E1" s="7"/>
      <c r="F1" s="7"/>
    </row>
    <row r="2" spans="1:18" x14ac:dyDescent="0.25">
      <c r="A2" s="6" t="s">
        <v>177</v>
      </c>
    </row>
    <row r="3" spans="1:18" x14ac:dyDescent="0.25">
      <c r="A3" s="6"/>
    </row>
    <row r="4" spans="1:18" ht="15.75" thickBot="1" x14ac:dyDescent="0.3">
      <c r="A4" s="6"/>
      <c r="G4" s="36" t="s">
        <v>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8" ht="30" x14ac:dyDescent="0.25">
      <c r="A5" s="6"/>
      <c r="G5" s="47" t="s">
        <v>209</v>
      </c>
      <c r="H5">
        <v>100.00000000000001</v>
      </c>
      <c r="I5">
        <v>103.20833333333333</v>
      </c>
      <c r="J5">
        <v>105.21666666666668</v>
      </c>
      <c r="K5">
        <v>107.42500000000001</v>
      </c>
      <c r="L5">
        <v>110.29166666666664</v>
      </c>
      <c r="M5">
        <v>113.72500000000001</v>
      </c>
      <c r="N5">
        <v>117.22500000000001</v>
      </c>
      <c r="O5">
        <v>122.90833333333332</v>
      </c>
      <c r="P5" s="3">
        <f>C116</f>
        <v>132.70000000000002</v>
      </c>
      <c r="Q5" s="3">
        <f>C128</f>
        <v>140.22856945265821</v>
      </c>
    </row>
    <row r="6" spans="1:18" ht="15.75" thickBot="1" x14ac:dyDescent="0.3">
      <c r="A6" s="6"/>
      <c r="G6" s="41" t="s">
        <v>15</v>
      </c>
      <c r="H6" s="22"/>
      <c r="I6" s="22">
        <f>I5/H5</f>
        <v>1.0320833333333332</v>
      </c>
      <c r="J6" s="22">
        <f t="shared" ref="J6:O6" si="0">J5/I5</f>
        <v>1.019459023011708</v>
      </c>
      <c r="K6" s="22">
        <f t="shared" si="0"/>
        <v>1.0209884365594804</v>
      </c>
      <c r="L6" s="22">
        <f t="shared" si="0"/>
        <v>1.0266852843068803</v>
      </c>
      <c r="M6" s="22">
        <f t="shared" si="0"/>
        <v>1.0311295806573482</v>
      </c>
      <c r="N6" s="22">
        <f t="shared" si="0"/>
        <v>1.0307759947241153</v>
      </c>
      <c r="O6" s="22">
        <f t="shared" si="0"/>
        <v>1.0484822634534725</v>
      </c>
      <c r="P6" s="22">
        <f>P5/O5</f>
        <v>1.0796664180622417</v>
      </c>
      <c r="Q6" s="22">
        <f>Q5/P5</f>
        <v>1.0567337562370624</v>
      </c>
      <c r="R6" s="22"/>
    </row>
    <row r="7" spans="1:18" x14ac:dyDescent="0.25">
      <c r="A7" s="7"/>
      <c r="B7" s="9" t="s">
        <v>210</v>
      </c>
      <c r="C7" s="9"/>
      <c r="D7" s="9"/>
      <c r="E7" s="9"/>
      <c r="F7" s="9"/>
      <c r="G7" s="3"/>
    </row>
    <row r="8" spans="1:18" x14ac:dyDescent="0.25">
      <c r="A8" s="7" t="s">
        <v>10</v>
      </c>
      <c r="B8" s="9" t="s">
        <v>179</v>
      </c>
      <c r="C8" s="9"/>
      <c r="D8" s="9" t="s">
        <v>8</v>
      </c>
      <c r="E8" s="9"/>
      <c r="F8" s="9"/>
    </row>
    <row r="9" spans="1:18" x14ac:dyDescent="0.25">
      <c r="A9" s="9" t="s">
        <v>14</v>
      </c>
      <c r="B9" s="10">
        <v>98.5</v>
      </c>
      <c r="D9" s="65">
        <f>B9/B9</f>
        <v>1</v>
      </c>
      <c r="E9" s="82"/>
    </row>
    <row r="10" spans="1:18" x14ac:dyDescent="0.25">
      <c r="A10" s="9" t="s">
        <v>17</v>
      </c>
      <c r="B10" s="10">
        <v>98.6</v>
      </c>
      <c r="D10" s="65">
        <f>B10/B9</f>
        <v>1.0010152284263958</v>
      </c>
      <c r="E10" s="82"/>
      <c r="G10" s="189" t="s">
        <v>22</v>
      </c>
      <c r="H10" s="189"/>
      <c r="I10" s="189"/>
    </row>
    <row r="11" spans="1:18" x14ac:dyDescent="0.25">
      <c r="A11" s="9" t="s">
        <v>19</v>
      </c>
      <c r="B11" s="10">
        <v>99</v>
      </c>
      <c r="D11" s="65">
        <f t="shared" ref="D11:D74" si="1">B11/B10</f>
        <v>1.004056795131846</v>
      </c>
      <c r="E11" s="82"/>
      <c r="G11" s="190" t="s">
        <v>28</v>
      </c>
      <c r="H11" s="190"/>
      <c r="I11" s="190"/>
      <c r="J11" s="3" t="s">
        <v>29</v>
      </c>
    </row>
    <row r="12" spans="1:18" x14ac:dyDescent="0.25">
      <c r="A12" s="9" t="s">
        <v>21</v>
      </c>
      <c r="B12" s="10">
        <v>99.2</v>
      </c>
      <c r="D12" s="65">
        <f t="shared" si="1"/>
        <v>1.002020202020202</v>
      </c>
      <c r="E12" s="82"/>
      <c r="G12" s="190" t="s">
        <v>211</v>
      </c>
      <c r="H12" s="190"/>
      <c r="I12" s="190"/>
      <c r="J12" s="48">
        <f>EXP(LN(1+(B118/B9-1))/((COUNT(B9:B118))-1))-1</f>
        <v>3.1183261196872092E-3</v>
      </c>
      <c r="K12" s="52"/>
    </row>
    <row r="13" spans="1:18" x14ac:dyDescent="0.25">
      <c r="A13" s="9" t="s">
        <v>24</v>
      </c>
      <c r="B13" s="10">
        <v>99.5</v>
      </c>
      <c r="D13" s="65">
        <f t="shared" si="1"/>
        <v>1.003024193548387</v>
      </c>
      <c r="E13" s="82"/>
      <c r="G13" s="3"/>
      <c r="H13" s="3"/>
      <c r="I13" s="3"/>
    </row>
    <row r="14" spans="1:18" x14ac:dyDescent="0.25">
      <c r="A14" s="9" t="s">
        <v>27</v>
      </c>
      <c r="B14" s="10">
        <v>99.9</v>
      </c>
      <c r="D14" s="65">
        <f t="shared" si="1"/>
        <v>1.0040201005025127</v>
      </c>
      <c r="E14" s="82"/>
      <c r="G14" s="3"/>
      <c r="H14" s="3"/>
      <c r="I14" s="3"/>
    </row>
    <row r="15" spans="1:18" x14ac:dyDescent="0.25">
      <c r="A15" s="9" t="s">
        <v>31</v>
      </c>
      <c r="B15" s="10">
        <v>100.3</v>
      </c>
      <c r="D15" s="65">
        <f t="shared" si="1"/>
        <v>1.0040040040040039</v>
      </c>
      <c r="E15" s="82"/>
      <c r="G15" s="3"/>
      <c r="H15" s="3"/>
      <c r="I15" s="3"/>
    </row>
    <row r="16" spans="1:18" x14ac:dyDescent="0.25">
      <c r="A16" s="9" t="s">
        <v>34</v>
      </c>
      <c r="B16" s="10">
        <v>100.7</v>
      </c>
      <c r="D16" s="65">
        <f t="shared" si="1"/>
        <v>1.003988035892323</v>
      </c>
      <c r="E16" s="82"/>
      <c r="G16" s="3"/>
      <c r="H16" s="3"/>
      <c r="I16" s="3"/>
    </row>
    <row r="17" spans="1:9" x14ac:dyDescent="0.25">
      <c r="A17" s="9" t="s">
        <v>37</v>
      </c>
      <c r="B17" s="10">
        <v>100.5</v>
      </c>
      <c r="D17" s="65">
        <f t="shared" si="1"/>
        <v>0.99801390268123136</v>
      </c>
      <c r="E17" s="82"/>
      <c r="G17" s="3"/>
      <c r="H17" s="3"/>
      <c r="I17" s="3"/>
    </row>
    <row r="18" spans="1:9" x14ac:dyDescent="0.25">
      <c r="A18" s="9" t="s">
        <v>39</v>
      </c>
      <c r="B18" s="10">
        <v>101.1</v>
      </c>
      <c r="D18" s="65">
        <f t="shared" si="1"/>
        <v>1.0059701492537312</v>
      </c>
      <c r="E18" s="82"/>
      <c r="G18" s="3"/>
      <c r="H18" s="3"/>
      <c r="I18" s="3"/>
    </row>
    <row r="19" spans="1:9" x14ac:dyDescent="0.25">
      <c r="A19" s="9" t="s">
        <v>41</v>
      </c>
      <c r="B19" s="10">
        <v>101.3</v>
      </c>
      <c r="D19" s="65">
        <f t="shared" si="1"/>
        <v>1.0019782393669634</v>
      </c>
      <c r="E19" s="82"/>
      <c r="G19" s="3"/>
      <c r="H19" s="3"/>
      <c r="I19" s="3"/>
    </row>
    <row r="20" spans="1:9" x14ac:dyDescent="0.25">
      <c r="A20" s="9" t="s">
        <v>43</v>
      </c>
      <c r="B20" s="10">
        <v>101.4</v>
      </c>
      <c r="C20" s="3">
        <f>AVERAGE(B9:B20)</f>
        <v>100.00000000000001</v>
      </c>
      <c r="D20" s="65">
        <f t="shared" si="1"/>
        <v>1.0009871668311945</v>
      </c>
      <c r="E20" s="82"/>
      <c r="F20" s="3"/>
      <c r="G20" s="3"/>
      <c r="H20" s="3"/>
      <c r="I20" s="3"/>
    </row>
    <row r="21" spans="1:9" x14ac:dyDescent="0.25">
      <c r="A21" s="9" t="s">
        <v>45</v>
      </c>
      <c r="B21" s="10">
        <v>101.9</v>
      </c>
      <c r="C21" s="3"/>
      <c r="D21" s="65">
        <f t="shared" si="1"/>
        <v>1.0049309664694279</v>
      </c>
      <c r="E21" s="82"/>
      <c r="F21" s="3"/>
      <c r="G21" s="3"/>
      <c r="H21" s="3"/>
      <c r="I21" s="3"/>
    </row>
    <row r="22" spans="1:9" x14ac:dyDescent="0.25">
      <c r="A22" s="9" t="s">
        <v>47</v>
      </c>
      <c r="B22" s="10">
        <v>102.2</v>
      </c>
      <c r="C22" s="3"/>
      <c r="D22" s="65">
        <f t="shared" si="1"/>
        <v>1.0029440628066733</v>
      </c>
      <c r="E22" s="82"/>
      <c r="F22" s="3"/>
      <c r="G22" s="3"/>
      <c r="H22" s="3"/>
    </row>
    <row r="23" spans="1:9" x14ac:dyDescent="0.25">
      <c r="A23" s="9" t="s">
        <v>49</v>
      </c>
      <c r="B23" s="10">
        <v>102.7</v>
      </c>
      <c r="C23" s="3"/>
      <c r="D23" s="65">
        <f t="shared" si="1"/>
        <v>1.0048923679060666</v>
      </c>
      <c r="E23" s="82"/>
      <c r="F23" s="3"/>
      <c r="G23" s="3"/>
    </row>
    <row r="24" spans="1:9" x14ac:dyDescent="0.25">
      <c r="A24" s="9" t="s">
        <v>51</v>
      </c>
      <c r="B24" s="10">
        <v>102.8</v>
      </c>
      <c r="C24" s="3"/>
      <c r="D24" s="65">
        <f t="shared" si="1"/>
        <v>1.0009737098344693</v>
      </c>
      <c r="E24" s="82"/>
      <c r="F24" s="3"/>
    </row>
    <row r="25" spans="1:9" x14ac:dyDescent="0.25">
      <c r="A25" s="9" t="s">
        <v>53</v>
      </c>
      <c r="B25" s="10">
        <v>102.8</v>
      </c>
      <c r="C25" s="3"/>
      <c r="D25" s="65">
        <f t="shared" si="1"/>
        <v>1</v>
      </c>
      <c r="E25" s="82"/>
      <c r="F25" s="3"/>
      <c r="G25" s="3"/>
    </row>
    <row r="26" spans="1:9" x14ac:dyDescent="0.25">
      <c r="A26" s="9" t="s">
        <v>55</v>
      </c>
      <c r="B26" s="10">
        <v>102.9</v>
      </c>
      <c r="C26" s="3"/>
      <c r="D26" s="65">
        <f t="shared" si="1"/>
        <v>1.0009727626459144</v>
      </c>
      <c r="E26" s="82"/>
      <c r="F26" s="3"/>
      <c r="G26" s="3"/>
    </row>
    <row r="27" spans="1:9" x14ac:dyDescent="0.25">
      <c r="A27" s="9" t="s">
        <v>57</v>
      </c>
      <c r="B27" s="10">
        <v>103.2</v>
      </c>
      <c r="C27" s="3"/>
      <c r="D27" s="65">
        <f t="shared" si="1"/>
        <v>1.0029154518950436</v>
      </c>
      <c r="E27" s="82"/>
      <c r="F27" s="3"/>
    </row>
    <row r="28" spans="1:9" x14ac:dyDescent="0.25">
      <c r="A28" s="9" t="s">
        <v>59</v>
      </c>
      <c r="B28" s="10">
        <v>103.2</v>
      </c>
      <c r="C28" s="3"/>
      <c r="D28" s="65">
        <f t="shared" si="1"/>
        <v>1</v>
      </c>
      <c r="E28" s="82"/>
      <c r="F28" s="3"/>
      <c r="G28" s="3"/>
      <c r="H28" s="48"/>
      <c r="I28" s="45"/>
    </row>
    <row r="29" spans="1:9" x14ac:dyDescent="0.25">
      <c r="A29" s="9" t="s">
        <v>61</v>
      </c>
      <c r="B29" s="10">
        <v>104.1</v>
      </c>
      <c r="C29" s="3"/>
      <c r="D29" s="65">
        <f t="shared" si="1"/>
        <v>1.0087209302325582</v>
      </c>
      <c r="E29" s="82"/>
      <c r="F29" s="3"/>
      <c r="G29" s="3"/>
    </row>
    <row r="30" spans="1:9" x14ac:dyDescent="0.25">
      <c r="A30" s="9" t="s">
        <v>63</v>
      </c>
      <c r="B30" s="10">
        <v>104.7</v>
      </c>
      <c r="C30" s="3"/>
      <c r="D30" s="65">
        <f t="shared" si="1"/>
        <v>1.005763688760807</v>
      </c>
      <c r="E30" s="82"/>
      <c r="F30" s="3"/>
    </row>
    <row r="31" spans="1:9" x14ac:dyDescent="0.25">
      <c r="A31" s="9" t="s">
        <v>65</v>
      </c>
      <c r="B31" s="10">
        <v>103.9</v>
      </c>
      <c r="C31" s="3"/>
      <c r="D31" s="65">
        <f t="shared" si="1"/>
        <v>0.99235912129894943</v>
      </c>
      <c r="E31" s="82"/>
      <c r="F31" s="3"/>
    </row>
    <row r="32" spans="1:9" x14ac:dyDescent="0.25">
      <c r="A32" s="9" t="s">
        <v>67</v>
      </c>
      <c r="B32" s="10">
        <v>104.1</v>
      </c>
      <c r="C32" s="3">
        <f>AVERAGE(B21:B32)</f>
        <v>103.20833333333333</v>
      </c>
      <c r="D32" s="65">
        <f t="shared" si="1"/>
        <v>1.0019249278152069</v>
      </c>
      <c r="E32" s="82"/>
      <c r="F32" s="3"/>
    </row>
    <row r="33" spans="1:6" x14ac:dyDescent="0.25">
      <c r="A33" s="9" t="s">
        <v>69</v>
      </c>
      <c r="B33" s="10">
        <v>103.9</v>
      </c>
      <c r="C33" s="3"/>
      <c r="D33" s="65">
        <f t="shared" si="1"/>
        <v>0.99807877041306448</v>
      </c>
      <c r="E33" s="82"/>
      <c r="F33" s="3"/>
    </row>
    <row r="34" spans="1:6" x14ac:dyDescent="0.25">
      <c r="A34" s="9" t="s">
        <v>71</v>
      </c>
      <c r="B34" s="10">
        <v>104.6</v>
      </c>
      <c r="C34" s="3"/>
      <c r="D34" s="65">
        <f t="shared" si="1"/>
        <v>1.0067372473532241</v>
      </c>
      <c r="E34" s="82"/>
      <c r="F34" s="3"/>
    </row>
    <row r="35" spans="1:6" x14ac:dyDescent="0.25">
      <c r="A35" s="9" t="s">
        <v>73</v>
      </c>
      <c r="B35" s="10">
        <v>104.8</v>
      </c>
      <c r="C35" s="3"/>
      <c r="D35" s="65">
        <f t="shared" si="1"/>
        <v>1.0019120458891013</v>
      </c>
      <c r="E35" s="82"/>
      <c r="F35" s="3"/>
    </row>
    <row r="36" spans="1:6" x14ac:dyDescent="0.25">
      <c r="A36" s="9" t="s">
        <v>75</v>
      </c>
      <c r="B36" s="10">
        <v>104.8</v>
      </c>
      <c r="C36" s="3"/>
      <c r="D36" s="65">
        <f t="shared" si="1"/>
        <v>1</v>
      </c>
      <c r="E36" s="82"/>
      <c r="F36" s="3"/>
    </row>
    <row r="37" spans="1:6" x14ac:dyDescent="0.25">
      <c r="A37" s="9" t="s">
        <v>77</v>
      </c>
      <c r="B37" s="10">
        <v>105.1</v>
      </c>
      <c r="C37" s="3"/>
      <c r="D37" s="65">
        <f t="shared" si="1"/>
        <v>1.0028625954198473</v>
      </c>
      <c r="E37" s="82"/>
      <c r="F37" s="3"/>
    </row>
    <row r="38" spans="1:6" x14ac:dyDescent="0.25">
      <c r="A38" s="9" t="s">
        <v>79</v>
      </c>
      <c r="B38" s="10">
        <v>105.3</v>
      </c>
      <c r="C38" s="3"/>
      <c r="D38" s="65">
        <f t="shared" si="1"/>
        <v>1.0019029495718363</v>
      </c>
      <c r="E38" s="82"/>
      <c r="F38" s="3"/>
    </row>
    <row r="39" spans="1:6" x14ac:dyDescent="0.25">
      <c r="A39" s="9" t="s">
        <v>81</v>
      </c>
      <c r="B39" s="10">
        <v>105.5</v>
      </c>
      <c r="C39" s="3"/>
      <c r="D39" s="65">
        <f t="shared" si="1"/>
        <v>1.0018993352326686</v>
      </c>
      <c r="E39" s="82"/>
      <c r="F39" s="3"/>
    </row>
    <row r="40" spans="1:6" x14ac:dyDescent="0.25">
      <c r="A40" s="9" t="s">
        <v>83</v>
      </c>
      <c r="B40" s="10">
        <v>105.7</v>
      </c>
      <c r="C40" s="3"/>
      <c r="D40" s="65">
        <f t="shared" si="1"/>
        <v>1.0018957345971564</v>
      </c>
      <c r="E40" s="82"/>
      <c r="F40" s="3"/>
    </row>
    <row r="41" spans="1:6" x14ac:dyDescent="0.25">
      <c r="A41" s="9" t="s">
        <v>85</v>
      </c>
      <c r="B41" s="10">
        <v>105.9</v>
      </c>
      <c r="C41" s="3"/>
      <c r="D41" s="65">
        <f t="shared" si="1"/>
        <v>1.0018921475875118</v>
      </c>
      <c r="E41" s="82"/>
      <c r="F41" s="3"/>
    </row>
    <row r="42" spans="1:6" x14ac:dyDescent="0.25">
      <c r="A42" s="9" t="s">
        <v>87</v>
      </c>
      <c r="B42" s="10">
        <v>105.6</v>
      </c>
      <c r="C42" s="3"/>
      <c r="D42" s="65">
        <f t="shared" si="1"/>
        <v>0.99716713881019814</v>
      </c>
      <c r="E42" s="82"/>
      <c r="F42" s="3"/>
    </row>
    <row r="43" spans="1:6" x14ac:dyDescent="0.25">
      <c r="A43" s="9" t="s">
        <v>89</v>
      </c>
      <c r="B43" s="10">
        <v>105.7</v>
      </c>
      <c r="C43" s="3"/>
      <c r="D43" s="65">
        <f t="shared" si="1"/>
        <v>1.0009469696969697</v>
      </c>
      <c r="E43" s="82"/>
      <c r="F43" s="3"/>
    </row>
    <row r="44" spans="1:6" x14ac:dyDescent="0.25">
      <c r="A44" s="9" t="s">
        <v>91</v>
      </c>
      <c r="B44" s="10">
        <v>105.7</v>
      </c>
      <c r="C44" s="3">
        <f>AVERAGE(B33:B44)</f>
        <v>105.21666666666668</v>
      </c>
      <c r="D44" s="65">
        <f t="shared" si="1"/>
        <v>1</v>
      </c>
      <c r="E44" s="82"/>
      <c r="F44" s="3"/>
    </row>
    <row r="45" spans="1:6" x14ac:dyDescent="0.25">
      <c r="A45" s="9" t="s">
        <v>92</v>
      </c>
      <c r="B45" s="10">
        <v>106.7</v>
      </c>
      <c r="C45" s="3"/>
      <c r="D45" s="65">
        <f t="shared" si="1"/>
        <v>1.0094607379375591</v>
      </c>
      <c r="E45" s="82"/>
      <c r="F45" s="3"/>
    </row>
    <row r="46" spans="1:6" x14ac:dyDescent="0.25">
      <c r="A46" s="9" t="s">
        <v>93</v>
      </c>
      <c r="B46" s="10">
        <v>106.7</v>
      </c>
      <c r="C46" s="3"/>
      <c r="D46" s="65">
        <f t="shared" si="1"/>
        <v>1</v>
      </c>
      <c r="E46" s="82"/>
      <c r="F46" s="3"/>
    </row>
    <row r="47" spans="1:6" x14ac:dyDescent="0.25">
      <c r="A47" s="9" t="s">
        <v>94</v>
      </c>
      <c r="B47" s="10">
        <v>107.2</v>
      </c>
      <c r="C47" s="3"/>
      <c r="D47" s="65">
        <f t="shared" si="1"/>
        <v>1.0046860356138707</v>
      </c>
      <c r="E47" s="82"/>
      <c r="F47" s="3"/>
    </row>
    <row r="48" spans="1:6" x14ac:dyDescent="0.25">
      <c r="A48" s="9" t="s">
        <v>95</v>
      </c>
      <c r="B48" s="10">
        <v>106.9</v>
      </c>
      <c r="C48" s="3"/>
      <c r="D48" s="65">
        <f t="shared" si="1"/>
        <v>0.99720149253731349</v>
      </c>
      <c r="E48" s="82"/>
      <c r="F48" s="3"/>
    </row>
    <row r="49" spans="1:6" x14ac:dyDescent="0.25">
      <c r="A49" s="9" t="s">
        <v>96</v>
      </c>
      <c r="B49" s="10">
        <v>107.2</v>
      </c>
      <c r="C49" s="3"/>
      <c r="D49" s="65">
        <f t="shared" si="1"/>
        <v>1.0028063610851263</v>
      </c>
      <c r="E49" s="82"/>
      <c r="F49" s="3"/>
    </row>
    <row r="50" spans="1:6" x14ac:dyDescent="0.25">
      <c r="A50" s="9" t="s">
        <v>97</v>
      </c>
      <c r="B50" s="10">
        <v>107.4</v>
      </c>
      <c r="C50" s="3"/>
      <c r="D50" s="65">
        <f t="shared" si="1"/>
        <v>1.0018656716417911</v>
      </c>
      <c r="E50" s="82"/>
      <c r="F50" s="3"/>
    </row>
    <row r="51" spans="1:6" x14ac:dyDescent="0.25">
      <c r="A51" s="9" t="s">
        <v>98</v>
      </c>
      <c r="B51" s="10">
        <v>108</v>
      </c>
      <c r="C51" s="3"/>
      <c r="D51" s="65">
        <f t="shared" si="1"/>
        <v>1.005586592178771</v>
      </c>
      <c r="E51" s="82"/>
      <c r="F51" s="3"/>
    </row>
    <row r="52" spans="1:6" x14ac:dyDescent="0.25">
      <c r="A52" s="9" t="s">
        <v>99</v>
      </c>
      <c r="B52" s="10">
        <v>108</v>
      </c>
      <c r="C52" s="3"/>
      <c r="D52" s="65">
        <f t="shared" si="1"/>
        <v>1</v>
      </c>
      <c r="E52" s="82"/>
      <c r="F52" s="3"/>
    </row>
    <row r="53" spans="1:6" x14ac:dyDescent="0.25">
      <c r="A53" s="9" t="s">
        <v>100</v>
      </c>
      <c r="B53" s="10">
        <v>108.1</v>
      </c>
      <c r="C53" s="3"/>
      <c r="D53" s="65">
        <f t="shared" si="1"/>
        <v>1.0009259259259258</v>
      </c>
      <c r="E53" s="82"/>
      <c r="F53" s="3"/>
    </row>
    <row r="54" spans="1:6" x14ac:dyDescent="0.25">
      <c r="A54" s="9" t="s">
        <v>101</v>
      </c>
      <c r="B54" s="10">
        <v>107.7</v>
      </c>
      <c r="C54" s="3"/>
      <c r="D54" s="65">
        <f t="shared" si="1"/>
        <v>0.99629972247918597</v>
      </c>
      <c r="E54" s="82"/>
      <c r="F54" s="3"/>
    </row>
    <row r="55" spans="1:6" x14ac:dyDescent="0.25">
      <c r="A55" s="9" t="s">
        <v>102</v>
      </c>
      <c r="B55" s="10">
        <v>107.4</v>
      </c>
      <c r="C55" s="3"/>
      <c r="D55" s="65">
        <f t="shared" si="1"/>
        <v>0.99721448467966578</v>
      </c>
      <c r="E55" s="82"/>
      <c r="F55" s="3"/>
    </row>
    <row r="56" spans="1:6" x14ac:dyDescent="0.25">
      <c r="A56" s="9" t="s">
        <v>103</v>
      </c>
      <c r="B56" s="10">
        <v>107.8</v>
      </c>
      <c r="C56" s="3">
        <f>AVERAGE(B45:B56)</f>
        <v>107.42500000000001</v>
      </c>
      <c r="D56" s="65">
        <f t="shared" si="1"/>
        <v>1.0037243947858472</v>
      </c>
      <c r="E56" s="82"/>
      <c r="F56" s="3"/>
    </row>
    <row r="57" spans="1:6" x14ac:dyDescent="0.25">
      <c r="A57" s="9" t="s">
        <v>104</v>
      </c>
      <c r="B57" s="10">
        <v>108.4</v>
      </c>
      <c r="C57" s="3"/>
      <c r="D57" s="65">
        <f t="shared" si="1"/>
        <v>1.0055658627087198</v>
      </c>
      <c r="E57" s="82"/>
      <c r="F57" s="3"/>
    </row>
    <row r="58" spans="1:6" x14ac:dyDescent="0.25">
      <c r="A58" s="9" t="s">
        <v>105</v>
      </c>
      <c r="B58" s="10">
        <v>108.9</v>
      </c>
      <c r="C58" s="3"/>
      <c r="D58" s="65">
        <f t="shared" si="1"/>
        <v>1.0046125461254614</v>
      </c>
      <c r="E58" s="82"/>
      <c r="F58" s="3"/>
    </row>
    <row r="59" spans="1:6" x14ac:dyDescent="0.25">
      <c r="A59" s="9" t="s">
        <v>106</v>
      </c>
      <c r="B59" s="10">
        <v>109.7</v>
      </c>
      <c r="C59" s="3"/>
      <c r="D59" s="65">
        <f t="shared" si="1"/>
        <v>1.0073461891643709</v>
      </c>
      <c r="E59" s="82"/>
      <c r="F59" s="3"/>
    </row>
    <row r="60" spans="1:6" x14ac:dyDescent="0.25">
      <c r="A60" s="9" t="s">
        <v>107</v>
      </c>
      <c r="B60" s="10">
        <v>109.7</v>
      </c>
      <c r="C60" s="3"/>
      <c r="D60" s="65">
        <f t="shared" si="1"/>
        <v>1</v>
      </c>
      <c r="E60" s="82"/>
      <c r="F60" s="3"/>
    </row>
    <row r="61" spans="1:6" x14ac:dyDescent="0.25">
      <c r="A61" s="9" t="s">
        <v>108</v>
      </c>
      <c r="B61" s="10">
        <v>110.1</v>
      </c>
      <c r="C61" s="3"/>
      <c r="D61" s="65">
        <f t="shared" si="1"/>
        <v>1.0036463081130356</v>
      </c>
      <c r="E61" s="82"/>
      <c r="F61" s="3"/>
    </row>
    <row r="62" spans="1:6" x14ac:dyDescent="0.25">
      <c r="A62" s="9" t="s">
        <v>109</v>
      </c>
      <c r="B62" s="10">
        <v>110.2</v>
      </c>
      <c r="C62" s="3"/>
      <c r="D62" s="65">
        <f t="shared" si="1"/>
        <v>1.0009082652134424</v>
      </c>
      <c r="E62" s="82"/>
      <c r="F62" s="3"/>
    </row>
    <row r="63" spans="1:6" x14ac:dyDescent="0.25">
      <c r="A63" s="9" t="s">
        <v>110</v>
      </c>
      <c r="B63" s="10">
        <v>110.3</v>
      </c>
      <c r="C63" s="3"/>
      <c r="D63" s="65">
        <f t="shared" si="1"/>
        <v>1.0009074410163339</v>
      </c>
      <c r="E63" s="82"/>
      <c r="F63" s="3"/>
    </row>
    <row r="64" spans="1:6" x14ac:dyDescent="0.25">
      <c r="A64" s="9" t="s">
        <v>111</v>
      </c>
      <c r="B64" s="10">
        <v>110.3</v>
      </c>
      <c r="C64" s="3"/>
      <c r="D64" s="65">
        <f t="shared" si="1"/>
        <v>1</v>
      </c>
      <c r="E64" s="82"/>
      <c r="F64" s="3"/>
    </row>
    <row r="65" spans="1:6" x14ac:dyDescent="0.25">
      <c r="A65" s="9" t="s">
        <v>112</v>
      </c>
      <c r="B65" s="10">
        <v>111</v>
      </c>
      <c r="C65" s="3"/>
      <c r="D65" s="65">
        <f t="shared" si="1"/>
        <v>1.0063463281958296</v>
      </c>
      <c r="E65" s="82"/>
      <c r="F65" s="3"/>
    </row>
    <row r="66" spans="1:6" x14ac:dyDescent="0.25">
      <c r="A66" s="9" t="s">
        <v>113</v>
      </c>
      <c r="B66" s="10">
        <v>111.6</v>
      </c>
      <c r="C66" s="3"/>
      <c r="D66" s="65">
        <f t="shared" si="1"/>
        <v>1.0054054054054054</v>
      </c>
      <c r="E66" s="82"/>
      <c r="F66" s="3"/>
    </row>
    <row r="67" spans="1:6" x14ac:dyDescent="0.25">
      <c r="A67" s="9" t="s">
        <v>114</v>
      </c>
      <c r="B67" s="10">
        <v>111.6</v>
      </c>
      <c r="C67" s="3"/>
      <c r="D67" s="65">
        <f t="shared" si="1"/>
        <v>1</v>
      </c>
      <c r="E67" s="82"/>
      <c r="F67" s="3"/>
    </row>
    <row r="68" spans="1:6" x14ac:dyDescent="0.25">
      <c r="A68" s="9" t="s">
        <v>115</v>
      </c>
      <c r="B68" s="10">
        <v>111.7</v>
      </c>
      <c r="C68" s="3">
        <f>AVERAGE(B57:B68)</f>
        <v>110.29166666666664</v>
      </c>
      <c r="D68" s="65">
        <f t="shared" si="1"/>
        <v>1.0008960573476704</v>
      </c>
      <c r="E68" s="82"/>
      <c r="F68" s="3"/>
    </row>
    <row r="69" spans="1:6" x14ac:dyDescent="0.25">
      <c r="A69" s="9" t="s">
        <v>116</v>
      </c>
      <c r="B69" s="10">
        <v>112</v>
      </c>
      <c r="C69" s="3"/>
      <c r="D69" s="65">
        <f t="shared" si="1"/>
        <v>1.0026857654431514</v>
      </c>
      <c r="E69" s="82"/>
      <c r="F69" s="3"/>
    </row>
    <row r="70" spans="1:6" x14ac:dyDescent="0.25">
      <c r="A70" s="9" t="s">
        <v>117</v>
      </c>
      <c r="B70" s="10">
        <v>111.9</v>
      </c>
      <c r="C70" s="3"/>
      <c r="D70" s="65">
        <f t="shared" si="1"/>
        <v>0.99910714285714286</v>
      </c>
      <c r="E70" s="82"/>
      <c r="F70" s="3"/>
    </row>
    <row r="71" spans="1:6" x14ac:dyDescent="0.25">
      <c r="A71" s="9" t="s">
        <v>118</v>
      </c>
      <c r="B71" s="10">
        <v>112.2</v>
      </c>
      <c r="C71" s="3"/>
      <c r="D71" s="65">
        <f t="shared" si="1"/>
        <v>1.0026809651474531</v>
      </c>
      <c r="E71" s="82"/>
      <c r="F71" s="3"/>
    </row>
    <row r="72" spans="1:6" x14ac:dyDescent="0.25">
      <c r="A72" s="9" t="s">
        <v>119</v>
      </c>
      <c r="B72" s="10">
        <v>112.7</v>
      </c>
      <c r="C72" s="3"/>
      <c r="D72" s="65">
        <f t="shared" si="1"/>
        <v>1.0044563279857397</v>
      </c>
      <c r="E72" s="82"/>
      <c r="F72" s="3"/>
    </row>
    <row r="73" spans="1:6" x14ac:dyDescent="0.25">
      <c r="A73" s="9" t="s">
        <v>120</v>
      </c>
      <c r="B73" s="10">
        <v>114.1</v>
      </c>
      <c r="C73" s="3"/>
      <c r="D73" s="65">
        <f t="shared" si="1"/>
        <v>1.0124223602484472</v>
      </c>
      <c r="E73" s="82"/>
      <c r="F73" s="3"/>
    </row>
    <row r="74" spans="1:6" x14ac:dyDescent="0.25">
      <c r="A74" s="9" t="s">
        <v>121</v>
      </c>
      <c r="B74" s="10">
        <v>114.5</v>
      </c>
      <c r="C74" s="3"/>
      <c r="D74" s="65">
        <f t="shared" si="1"/>
        <v>1.0035056967572304</v>
      </c>
      <c r="E74" s="82"/>
      <c r="F74" s="3"/>
    </row>
    <row r="75" spans="1:6" x14ac:dyDescent="0.25">
      <c r="A75" s="9" t="s">
        <v>122</v>
      </c>
      <c r="B75" s="10">
        <v>114.3</v>
      </c>
      <c r="C75" s="3"/>
      <c r="D75" s="65">
        <f t="shared" ref="D75:D128" si="2">B75/B74</f>
        <v>0.99825327510917028</v>
      </c>
      <c r="E75" s="82"/>
      <c r="F75" s="3"/>
    </row>
    <row r="76" spans="1:6" x14ac:dyDescent="0.25">
      <c r="A76" s="9" t="s">
        <v>123</v>
      </c>
      <c r="B76" s="10">
        <v>114.2</v>
      </c>
      <c r="C76" s="3"/>
      <c r="D76" s="65">
        <f t="shared" si="2"/>
        <v>0.99912510936132992</v>
      </c>
      <c r="E76" s="82"/>
      <c r="F76" s="3"/>
    </row>
    <row r="77" spans="1:6" x14ac:dyDescent="0.25">
      <c r="A77" s="9" t="s">
        <v>124</v>
      </c>
      <c r="B77" s="10">
        <v>114.5</v>
      </c>
      <c r="C77" s="3"/>
      <c r="D77" s="65">
        <f t="shared" si="2"/>
        <v>1.0026269702276707</v>
      </c>
      <c r="E77" s="82"/>
      <c r="F77" s="3"/>
    </row>
    <row r="78" spans="1:6" x14ac:dyDescent="0.25">
      <c r="A78" s="9" t="s">
        <v>125</v>
      </c>
      <c r="B78" s="10">
        <v>114.5</v>
      </c>
      <c r="C78" s="3"/>
      <c r="D78" s="65">
        <f t="shared" si="2"/>
        <v>1</v>
      </c>
      <c r="E78" s="82"/>
      <c r="F78" s="3"/>
    </row>
    <row r="79" spans="1:6" x14ac:dyDescent="0.25">
      <c r="A79" s="9" t="s">
        <v>126</v>
      </c>
      <c r="B79" s="10">
        <v>114.7</v>
      </c>
      <c r="C79" s="3"/>
      <c r="D79" s="65">
        <f t="shared" si="2"/>
        <v>1.0017467248908296</v>
      </c>
      <c r="E79" s="82"/>
      <c r="F79" s="3"/>
    </row>
    <row r="80" spans="1:6" x14ac:dyDescent="0.25">
      <c r="A80" s="9" t="s">
        <v>127</v>
      </c>
      <c r="B80" s="10">
        <v>115.1</v>
      </c>
      <c r="C80" s="3">
        <f>AVERAGE(B69:B80)</f>
        <v>113.72500000000001</v>
      </c>
      <c r="D80" s="65">
        <f t="shared" si="2"/>
        <v>1.0034873583260679</v>
      </c>
      <c r="E80" s="82"/>
      <c r="F80" s="3"/>
    </row>
    <row r="81" spans="1:6" x14ac:dyDescent="0.25">
      <c r="A81" s="9" t="s">
        <v>128</v>
      </c>
      <c r="B81" s="10">
        <v>115.2</v>
      </c>
      <c r="C81" s="3"/>
      <c r="D81" s="65">
        <f t="shared" si="2"/>
        <v>1.0008688097306691</v>
      </c>
      <c r="E81" s="82"/>
      <c r="F81" s="3"/>
    </row>
    <row r="82" spans="1:6" x14ac:dyDescent="0.25">
      <c r="A82" s="9" t="s">
        <v>129</v>
      </c>
      <c r="B82" s="10">
        <v>115.1</v>
      </c>
      <c r="C82" s="3"/>
      <c r="D82" s="65">
        <f t="shared" si="2"/>
        <v>0.99913194444444442</v>
      </c>
      <c r="E82" s="82"/>
      <c r="F82" s="3"/>
    </row>
    <row r="83" spans="1:6" x14ac:dyDescent="0.25">
      <c r="A83" s="9" t="s">
        <v>130</v>
      </c>
      <c r="B83" s="10">
        <v>115.8</v>
      </c>
      <c r="C83" s="3"/>
      <c r="D83" s="65">
        <f t="shared" si="2"/>
        <v>1.0060816681146829</v>
      </c>
      <c r="E83" s="82"/>
      <c r="F83" s="3"/>
    </row>
    <row r="84" spans="1:6" x14ac:dyDescent="0.25">
      <c r="A84" s="9" t="s">
        <v>131</v>
      </c>
      <c r="B84" s="10">
        <v>117.6</v>
      </c>
      <c r="C84" s="3"/>
      <c r="D84" s="65">
        <f t="shared" si="2"/>
        <v>1.0155440414507773</v>
      </c>
      <c r="E84" s="82"/>
      <c r="F84" s="3"/>
    </row>
    <row r="85" spans="1:6" x14ac:dyDescent="0.25">
      <c r="A85" s="9" t="s">
        <v>132</v>
      </c>
      <c r="B85" s="10">
        <v>117.1</v>
      </c>
      <c r="C85" s="3"/>
      <c r="D85" s="65">
        <f t="shared" si="2"/>
        <v>0.99574829931972786</v>
      </c>
      <c r="E85" s="82"/>
      <c r="F85" s="3"/>
    </row>
    <row r="86" spans="1:6" x14ac:dyDescent="0.25">
      <c r="A86" s="9" t="s">
        <v>133</v>
      </c>
      <c r="B86" s="10">
        <v>117.6</v>
      </c>
      <c r="C86" s="3"/>
      <c r="D86" s="65">
        <f t="shared" si="2"/>
        <v>1.004269854824936</v>
      </c>
      <c r="E86" s="82"/>
      <c r="F86" s="3"/>
    </row>
    <row r="87" spans="1:6" x14ac:dyDescent="0.25">
      <c r="A87" s="9" t="s">
        <v>134</v>
      </c>
      <c r="B87" s="10">
        <v>117.9</v>
      </c>
      <c r="C87" s="3"/>
      <c r="D87" s="65">
        <f t="shared" si="2"/>
        <v>1.0025510204081634</v>
      </c>
      <c r="E87" s="82"/>
      <c r="F87" s="3"/>
    </row>
    <row r="88" spans="1:6" x14ac:dyDescent="0.25">
      <c r="A88" s="9" t="s">
        <v>135</v>
      </c>
      <c r="B88" s="10">
        <v>117.7</v>
      </c>
      <c r="C88" s="3"/>
      <c r="D88" s="65">
        <f t="shared" si="2"/>
        <v>0.99830364715860898</v>
      </c>
      <c r="E88" s="82"/>
      <c r="F88" s="3"/>
    </row>
    <row r="89" spans="1:6" x14ac:dyDescent="0.25">
      <c r="A89" s="9" t="s">
        <v>136</v>
      </c>
      <c r="B89" s="10">
        <v>117.8</v>
      </c>
      <c r="C89" s="3"/>
      <c r="D89" s="65">
        <f t="shared" si="2"/>
        <v>1.0008496176720476</v>
      </c>
      <c r="E89" s="82"/>
      <c r="F89" s="3"/>
    </row>
    <row r="90" spans="1:6" x14ac:dyDescent="0.25">
      <c r="A90" s="9" t="s">
        <v>137</v>
      </c>
      <c r="B90" s="10">
        <v>117.7</v>
      </c>
      <c r="C90" s="3"/>
      <c r="D90" s="65">
        <f t="shared" si="2"/>
        <v>0.99915110356536507</v>
      </c>
      <c r="E90" s="82"/>
      <c r="F90" s="3"/>
    </row>
    <row r="91" spans="1:6" x14ac:dyDescent="0.25">
      <c r="A91" s="9" t="s">
        <v>138</v>
      </c>
      <c r="B91" s="10">
        <v>118.6</v>
      </c>
      <c r="C91" s="3"/>
      <c r="D91" s="65">
        <f t="shared" si="2"/>
        <v>1.007646559048428</v>
      </c>
      <c r="E91" s="82"/>
      <c r="F91" s="3"/>
    </row>
    <row r="92" spans="1:6" x14ac:dyDescent="0.25">
      <c r="A92" s="9" t="s">
        <v>139</v>
      </c>
      <c r="B92" s="10">
        <v>118.6</v>
      </c>
      <c r="C92" s="3">
        <f>AVERAGE(B81:B92)</f>
        <v>117.22500000000001</v>
      </c>
      <c r="D92" s="65">
        <f t="shared" si="2"/>
        <v>1</v>
      </c>
      <c r="E92" s="82"/>
      <c r="F92" s="3"/>
    </row>
    <row r="93" spans="1:6" x14ac:dyDescent="0.25">
      <c r="A93" s="9" t="s">
        <v>140</v>
      </c>
      <c r="B93" s="10">
        <v>119.3</v>
      </c>
      <c r="C93" s="3"/>
      <c r="D93" s="65">
        <f t="shared" si="2"/>
        <v>1.0059021922428331</v>
      </c>
      <c r="E93" s="82"/>
      <c r="F93" s="3"/>
    </row>
    <row r="94" spans="1:6" x14ac:dyDescent="0.25">
      <c r="A94" s="9" t="s">
        <v>141</v>
      </c>
      <c r="B94" s="10">
        <v>120.1</v>
      </c>
      <c r="C94" s="3"/>
      <c r="D94" s="65">
        <f t="shared" si="2"/>
        <v>1.0067057837384743</v>
      </c>
      <c r="E94" s="82"/>
      <c r="F94" s="3"/>
    </row>
    <row r="95" spans="1:6" x14ac:dyDescent="0.25">
      <c r="A95" s="9" t="s">
        <v>142</v>
      </c>
      <c r="B95" s="10">
        <v>120.7</v>
      </c>
      <c r="C95" s="3"/>
      <c r="D95" s="65">
        <f t="shared" si="2"/>
        <v>1.0049958368026646</v>
      </c>
      <c r="E95" s="82"/>
      <c r="F95" s="3"/>
    </row>
    <row r="96" spans="1:6" x14ac:dyDescent="0.25">
      <c r="A96" s="9" t="s">
        <v>143</v>
      </c>
      <c r="B96" s="10">
        <v>121.1</v>
      </c>
      <c r="C96" s="3"/>
      <c r="D96" s="65">
        <f t="shared" si="2"/>
        <v>1.0033140016570008</v>
      </c>
      <c r="E96" s="82"/>
      <c r="F96" s="3"/>
    </row>
    <row r="97" spans="1:6" x14ac:dyDescent="0.25">
      <c r="A97" s="9" t="s">
        <v>144</v>
      </c>
      <c r="B97" s="10">
        <v>121.6</v>
      </c>
      <c r="C97" s="3"/>
      <c r="D97" s="65">
        <f t="shared" si="2"/>
        <v>1.0041288191577209</v>
      </c>
      <c r="E97" s="82"/>
      <c r="F97" s="3"/>
    </row>
    <row r="98" spans="1:6" x14ac:dyDescent="0.25">
      <c r="A98" s="9" t="s">
        <v>145</v>
      </c>
      <c r="B98" s="10">
        <v>122.3</v>
      </c>
      <c r="C98" s="3"/>
      <c r="D98" s="65">
        <f t="shared" si="2"/>
        <v>1.0057565789473684</v>
      </c>
      <c r="E98" s="82"/>
      <c r="F98" s="3"/>
    </row>
    <row r="99" spans="1:6" x14ac:dyDescent="0.25">
      <c r="A99" s="9" t="s">
        <v>146</v>
      </c>
      <c r="B99" s="10">
        <v>123</v>
      </c>
      <c r="C99" s="3"/>
      <c r="D99" s="65">
        <f t="shared" si="2"/>
        <v>1.0057236304170074</v>
      </c>
      <c r="E99" s="82"/>
      <c r="F99" s="3"/>
    </row>
    <row r="100" spans="1:6" x14ac:dyDescent="0.25">
      <c r="A100" s="9" t="s">
        <v>147</v>
      </c>
      <c r="B100" s="10">
        <v>123.3</v>
      </c>
      <c r="C100" s="3"/>
      <c r="D100" s="65">
        <f t="shared" si="2"/>
        <v>1.0024390243902439</v>
      </c>
      <c r="E100" s="82"/>
      <c r="F100" s="3"/>
    </row>
    <row r="101" spans="1:6" x14ac:dyDescent="0.25">
      <c r="A101" s="9" t="s">
        <v>148</v>
      </c>
      <c r="B101" s="10">
        <v>124.1</v>
      </c>
      <c r="C101" s="3"/>
      <c r="D101" s="65">
        <f t="shared" si="2"/>
        <v>1.0064882400648825</v>
      </c>
      <c r="E101" s="82"/>
      <c r="F101" s="3"/>
    </row>
    <row r="102" spans="1:6" x14ac:dyDescent="0.25">
      <c r="A102" s="9" t="s">
        <v>149</v>
      </c>
      <c r="B102" s="10">
        <v>125.3</v>
      </c>
      <c r="C102" s="3"/>
      <c r="D102" s="65">
        <f t="shared" si="2"/>
        <v>1.0096696212731668</v>
      </c>
      <c r="E102" s="82"/>
      <c r="F102" s="3"/>
    </row>
    <row r="103" spans="1:6" x14ac:dyDescent="0.25">
      <c r="A103" s="9" t="s">
        <v>150</v>
      </c>
      <c r="B103" s="10">
        <v>126.7</v>
      </c>
      <c r="C103" s="3"/>
      <c r="D103" s="65">
        <f t="shared" si="2"/>
        <v>1.011173184357542</v>
      </c>
      <c r="E103" s="82"/>
      <c r="F103" s="3"/>
    </row>
    <row r="104" spans="1:6" x14ac:dyDescent="0.25">
      <c r="A104" s="9" t="s">
        <v>151</v>
      </c>
      <c r="B104" s="10">
        <v>127.4</v>
      </c>
      <c r="C104" s="3">
        <f>AVERAGE(B93:B104)</f>
        <v>122.90833333333332</v>
      </c>
      <c r="D104" s="65">
        <f t="shared" si="2"/>
        <v>1.0055248618784531</v>
      </c>
      <c r="E104" s="82"/>
      <c r="F104" s="3"/>
    </row>
    <row r="105" spans="1:6" x14ac:dyDescent="0.25">
      <c r="A105" s="9" t="s">
        <v>152</v>
      </c>
      <c r="B105" s="10">
        <v>128.6</v>
      </c>
      <c r="C105" s="3"/>
      <c r="D105" s="65">
        <f t="shared" si="2"/>
        <v>1.009419152276295</v>
      </c>
      <c r="E105" s="82"/>
      <c r="F105" s="3"/>
    </row>
    <row r="106" spans="1:6" x14ac:dyDescent="0.25">
      <c r="A106" s="9" t="s">
        <v>153</v>
      </c>
      <c r="B106" s="10">
        <v>129.4</v>
      </c>
      <c r="C106" s="3"/>
      <c r="D106" s="65">
        <f t="shared" si="2"/>
        <v>1.006220839813375</v>
      </c>
      <c r="E106" s="82"/>
      <c r="F106" s="3"/>
    </row>
    <row r="107" spans="1:6" x14ac:dyDescent="0.25">
      <c r="A107" s="9" t="s">
        <v>154</v>
      </c>
      <c r="B107" s="10">
        <v>130</v>
      </c>
      <c r="C107" s="3"/>
      <c r="D107" s="65">
        <f t="shared" si="2"/>
        <v>1.0046367851622875</v>
      </c>
      <c r="E107" s="82"/>
      <c r="F107" s="3"/>
    </row>
    <row r="108" spans="1:6" x14ac:dyDescent="0.25">
      <c r="A108" s="9" t="s">
        <v>155</v>
      </c>
      <c r="B108" s="10">
        <v>130.69999999999999</v>
      </c>
      <c r="C108" s="3"/>
      <c r="D108" s="65">
        <f t="shared" si="2"/>
        <v>1.0053846153846153</v>
      </c>
      <c r="E108" s="82"/>
      <c r="F108" s="3"/>
    </row>
    <row r="109" spans="1:6" x14ac:dyDescent="0.25">
      <c r="A109" s="9" t="s">
        <v>156</v>
      </c>
      <c r="B109" s="10">
        <v>132.30000000000001</v>
      </c>
      <c r="C109" s="3"/>
      <c r="D109" s="65">
        <f t="shared" si="2"/>
        <v>1.0122417750573836</v>
      </c>
      <c r="E109" s="82"/>
      <c r="F109" s="3"/>
    </row>
    <row r="110" spans="1:6" x14ac:dyDescent="0.25">
      <c r="A110" s="9" t="s">
        <v>157</v>
      </c>
      <c r="B110" s="10">
        <v>133.1</v>
      </c>
      <c r="D110" s="65">
        <f t="shared" si="2"/>
        <v>1.0060468631897201</v>
      </c>
      <c r="E110" s="82"/>
    </row>
    <row r="111" spans="1:6" x14ac:dyDescent="0.25">
      <c r="A111" s="9" t="s">
        <v>158</v>
      </c>
      <c r="B111" s="10">
        <v>133.9</v>
      </c>
      <c r="D111" s="65">
        <f t="shared" si="2"/>
        <v>1.0060105184072128</v>
      </c>
      <c r="E111" s="82"/>
    </row>
    <row r="112" spans="1:6" x14ac:dyDescent="0.25">
      <c r="A112" s="9" t="s">
        <v>159</v>
      </c>
      <c r="B112" s="10">
        <v>134.30000000000001</v>
      </c>
      <c r="D112" s="65">
        <f t="shared" si="2"/>
        <v>1.0029873039581778</v>
      </c>
      <c r="E112" s="82"/>
    </row>
    <row r="113" spans="1:5" x14ac:dyDescent="0.25">
      <c r="A113" s="9" t="s">
        <v>160</v>
      </c>
      <c r="B113" s="10">
        <v>135.19999999999999</v>
      </c>
      <c r="D113" s="65">
        <f t="shared" si="2"/>
        <v>1.0067014147431124</v>
      </c>
      <c r="E113" s="82"/>
    </row>
    <row r="114" spans="1:5" x14ac:dyDescent="0.25">
      <c r="A114" s="9" t="s">
        <v>161</v>
      </c>
      <c r="B114" s="10">
        <v>136.19999999999999</v>
      </c>
      <c r="D114" s="65">
        <f t="shared" si="2"/>
        <v>1.0073964497041421</v>
      </c>
      <c r="E114" s="82"/>
    </row>
    <row r="115" spans="1:5" x14ac:dyDescent="0.25">
      <c r="A115" s="9" t="s">
        <v>162</v>
      </c>
      <c r="B115" s="10">
        <v>136</v>
      </c>
      <c r="D115" s="65">
        <f t="shared" si="2"/>
        <v>0.99853157121879599</v>
      </c>
      <c r="E115" s="82"/>
    </row>
    <row r="116" spans="1:5" x14ac:dyDescent="0.25">
      <c r="A116" s="9" t="s">
        <v>163</v>
      </c>
      <c r="B116" s="3">
        <v>136.1</v>
      </c>
      <c r="C116" s="3">
        <f>AVERAGE(B105:B115)</f>
        <v>132.70000000000002</v>
      </c>
      <c r="D116" s="65">
        <f t="shared" si="2"/>
        <v>1.0007352941176471</v>
      </c>
      <c r="E116" s="82"/>
    </row>
    <row r="117" spans="1:5" x14ac:dyDescent="0.25">
      <c r="A117" s="9" t="s">
        <v>164</v>
      </c>
      <c r="B117" s="3">
        <v>137.5</v>
      </c>
      <c r="D117" s="65">
        <f t="shared" si="2"/>
        <v>1.0102865540044086</v>
      </c>
      <c r="E117" s="82"/>
    </row>
    <row r="118" spans="1:5" x14ac:dyDescent="0.25">
      <c r="A118" s="9" t="s">
        <v>165</v>
      </c>
      <c r="B118" s="3">
        <v>138.30000000000001</v>
      </c>
      <c r="D118" s="65">
        <f t="shared" si="2"/>
        <v>1.0058181818181819</v>
      </c>
      <c r="E118" s="82"/>
    </row>
    <row r="119" spans="1:5" x14ac:dyDescent="0.25">
      <c r="A119" s="9" t="s">
        <v>166</v>
      </c>
      <c r="B119" s="3">
        <f t="shared" ref="B119:B128" si="3">B118*(1+J$12)</f>
        <v>138.73126450235276</v>
      </c>
      <c r="D119" s="65">
        <f t="shared" si="2"/>
        <v>1.0031183261196872</v>
      </c>
      <c r="E119" s="82"/>
    </row>
    <row r="120" spans="1:5" x14ac:dyDescent="0.25">
      <c r="A120" s="9" t="s">
        <v>167</v>
      </c>
      <c r="B120" s="3">
        <f t="shared" si="3"/>
        <v>139.16387382806769</v>
      </c>
      <c r="D120" s="65">
        <f t="shared" si="2"/>
        <v>1.0031183261196872</v>
      </c>
      <c r="E120" s="82"/>
    </row>
    <row r="121" spans="1:5" x14ac:dyDescent="0.25">
      <c r="A121" s="9" t="s">
        <v>168</v>
      </c>
      <c r="B121" s="3">
        <f t="shared" si="3"/>
        <v>139.59783217074261</v>
      </c>
      <c r="D121" s="65">
        <f t="shared" si="2"/>
        <v>1.0031183261196872</v>
      </c>
      <c r="E121" s="82"/>
    </row>
    <row r="122" spans="1:5" x14ac:dyDescent="0.25">
      <c r="A122" s="9" t="s">
        <v>169</v>
      </c>
      <c r="B122" s="3">
        <f t="shared" si="3"/>
        <v>140.03314373705234</v>
      </c>
      <c r="D122" s="65">
        <f t="shared" si="2"/>
        <v>1.0031183261196872</v>
      </c>
      <c r="E122" s="82"/>
    </row>
    <row r="123" spans="1:5" x14ac:dyDescent="0.25">
      <c r="A123" s="9" t="s">
        <v>170</v>
      </c>
      <c r="B123" s="3">
        <f t="shared" si="3"/>
        <v>140.4698127467895</v>
      </c>
      <c r="D123" s="65">
        <f t="shared" si="2"/>
        <v>1.0031183261196872</v>
      </c>
      <c r="E123" s="82"/>
    </row>
    <row r="124" spans="1:5" x14ac:dyDescent="0.25">
      <c r="A124" s="9" t="s">
        <v>171</v>
      </c>
      <c r="B124" s="3">
        <f t="shared" si="3"/>
        <v>140.90784343290539</v>
      </c>
      <c r="D124" s="65">
        <f t="shared" si="2"/>
        <v>1.0031183261196872</v>
      </c>
      <c r="E124" s="82"/>
    </row>
    <row r="125" spans="1:5" x14ac:dyDescent="0.25">
      <c r="A125" s="9" t="s">
        <v>172</v>
      </c>
      <c r="B125" s="3">
        <f t="shared" si="3"/>
        <v>141.34724004155103</v>
      </c>
      <c r="D125" s="65">
        <f t="shared" si="2"/>
        <v>1.0031183261196872</v>
      </c>
      <c r="E125" s="82"/>
    </row>
    <row r="126" spans="1:5" x14ac:dyDescent="0.25">
      <c r="A126" s="9" t="s">
        <v>173</v>
      </c>
      <c r="B126" s="3">
        <f t="shared" si="3"/>
        <v>141.7880068321183</v>
      </c>
      <c r="D126" s="65">
        <f t="shared" si="2"/>
        <v>1.0031183261196872</v>
      </c>
      <c r="E126" s="82"/>
    </row>
    <row r="127" spans="1:5" x14ac:dyDescent="0.25">
      <c r="A127" s="9" t="s">
        <v>174</v>
      </c>
      <c r="B127" s="3">
        <f t="shared" si="3"/>
        <v>142.23014807728129</v>
      </c>
      <c r="D127" s="65">
        <f t="shared" si="2"/>
        <v>1.0031183261196872</v>
      </c>
      <c r="E127" s="82"/>
    </row>
    <row r="128" spans="1:5" x14ac:dyDescent="0.25">
      <c r="A128" s="9" t="s">
        <v>175</v>
      </c>
      <c r="B128" s="3">
        <f t="shared" si="3"/>
        <v>142.67366806303764</v>
      </c>
      <c r="C128" s="3">
        <f>AVERAGE(B117:B128)</f>
        <v>140.22856945265821</v>
      </c>
      <c r="D128" s="65">
        <f t="shared" si="2"/>
        <v>1.0031183261196872</v>
      </c>
      <c r="E128" s="82"/>
    </row>
    <row r="129" spans="5:5" x14ac:dyDescent="0.25">
      <c r="E129" s="82"/>
    </row>
  </sheetData>
  <mergeCells count="3">
    <mergeCell ref="G10:I10"/>
    <mergeCell ref="G11:I11"/>
    <mergeCell ref="G12:I12"/>
  </mergeCells>
  <phoneticPr fontId="20" type="noConversion"/>
  <hyperlinks>
    <hyperlink ref="A2" r:id="rId1" xr:uid="{301EB4D5-C57A-454E-AFAD-F9BDC34547A3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19A8-1B88-4819-884B-594F7D2C1FDF}">
  <sheetPr>
    <tabColor rgb="FF00B0F0"/>
  </sheetPr>
  <dimension ref="A1:S124"/>
  <sheetViews>
    <sheetView workbookViewId="0">
      <pane ySplit="16" topLeftCell="A101" activePane="bottomLeft" state="frozen"/>
      <selection pane="bottomLeft" activeCell="K13" sqref="K13"/>
    </sheetView>
  </sheetViews>
  <sheetFormatPr baseColWidth="10" defaultColWidth="11.42578125" defaultRowHeight="15" x14ac:dyDescent="0.25"/>
  <cols>
    <col min="1" max="1" width="9.5703125" customWidth="1"/>
    <col min="8" max="8" width="21.85546875" customWidth="1"/>
  </cols>
  <sheetData>
    <row r="1" spans="1:19" ht="18.75" x14ac:dyDescent="0.3">
      <c r="A1" s="5" t="s">
        <v>212</v>
      </c>
    </row>
    <row r="2" spans="1:19" x14ac:dyDescent="0.25">
      <c r="A2" s="6" t="s">
        <v>213</v>
      </c>
    </row>
    <row r="3" spans="1:19" x14ac:dyDescent="0.25">
      <c r="A3" s="2" t="s">
        <v>214</v>
      </c>
    </row>
    <row r="4" spans="1:19" ht="15.75" thickBot="1" x14ac:dyDescent="0.3">
      <c r="A4" s="2" t="s">
        <v>10</v>
      </c>
      <c r="B4" s="2" t="s">
        <v>179</v>
      </c>
      <c r="C4" s="2"/>
      <c r="D4" s="4" t="s">
        <v>8</v>
      </c>
      <c r="H4" s="36" t="s">
        <v>4</v>
      </c>
      <c r="I4" s="35">
        <v>2015</v>
      </c>
      <c r="J4" s="35">
        <v>2016</v>
      </c>
      <c r="K4" s="35">
        <v>2017</v>
      </c>
      <c r="L4" s="35">
        <v>2018</v>
      </c>
      <c r="M4" s="35">
        <v>2019</v>
      </c>
      <c r="N4" s="35">
        <v>2020</v>
      </c>
      <c r="O4" s="35">
        <v>2021</v>
      </c>
      <c r="P4" s="35">
        <v>2022</v>
      </c>
      <c r="Q4" s="35">
        <v>2023</v>
      </c>
      <c r="R4" s="35">
        <v>2024</v>
      </c>
      <c r="S4" s="35">
        <v>2025</v>
      </c>
    </row>
    <row r="5" spans="1:19" ht="30" x14ac:dyDescent="0.25">
      <c r="A5" s="2" t="s">
        <v>14</v>
      </c>
      <c r="B5" s="3">
        <v>99.7</v>
      </c>
      <c r="C5" s="3"/>
      <c r="D5" s="45">
        <v>1</v>
      </c>
      <c r="E5" s="82"/>
      <c r="F5" s="165" t="s">
        <v>13</v>
      </c>
      <c r="G5" s="3">
        <f>B5</f>
        <v>99.7</v>
      </c>
      <c r="H5" s="47" t="s">
        <v>215</v>
      </c>
      <c r="I5">
        <v>100</v>
      </c>
      <c r="J5">
        <v>100.22499999999998</v>
      </c>
      <c r="K5">
        <v>101.5</v>
      </c>
      <c r="L5">
        <v>103.65000000000002</v>
      </c>
      <c r="M5">
        <v>106</v>
      </c>
      <c r="N5">
        <v>110.35000000000001</v>
      </c>
      <c r="O5">
        <v>117.12500000000004</v>
      </c>
      <c r="P5">
        <v>123.27499999999999</v>
      </c>
      <c r="Q5" s="3">
        <f>C112</f>
        <v>129.22727272727272</v>
      </c>
      <c r="R5" s="3">
        <f>C124</f>
        <v>134.94322094105829</v>
      </c>
    </row>
    <row r="6" spans="1:19" ht="15.75" thickBot="1" x14ac:dyDescent="0.3">
      <c r="A6" s="2" t="s">
        <v>17</v>
      </c>
      <c r="B6" s="3">
        <v>99.7</v>
      </c>
      <c r="C6" s="3"/>
      <c r="D6" s="45">
        <v>1</v>
      </c>
      <c r="E6" s="82"/>
      <c r="F6" s="165" t="s">
        <v>16</v>
      </c>
      <c r="G6" s="3">
        <f>B8</f>
        <v>100</v>
      </c>
      <c r="H6" s="41" t="s">
        <v>15</v>
      </c>
      <c r="I6" s="22"/>
      <c r="J6" s="22">
        <f>J5/I5</f>
        <v>1.0022499999999999</v>
      </c>
      <c r="K6" s="22">
        <f t="shared" ref="K6:R6" si="0">K5/J5</f>
        <v>1.0127213769019707</v>
      </c>
      <c r="L6" s="22">
        <f t="shared" si="0"/>
        <v>1.0211822660098524</v>
      </c>
      <c r="M6" s="22">
        <f t="shared" si="0"/>
        <v>1.0226724553786781</v>
      </c>
      <c r="N6" s="22">
        <f t="shared" si="0"/>
        <v>1.0410377358490568</v>
      </c>
      <c r="O6" s="22">
        <f t="shared" si="0"/>
        <v>1.0613955595831448</v>
      </c>
      <c r="P6" s="22">
        <f t="shared" si="0"/>
        <v>1.052508004268943</v>
      </c>
      <c r="Q6" s="22">
        <f t="shared" si="0"/>
        <v>1.0482845080289818</v>
      </c>
      <c r="R6" s="22">
        <f t="shared" si="0"/>
        <v>1.0442317484007324</v>
      </c>
      <c r="S6" s="22"/>
    </row>
    <row r="7" spans="1:19" x14ac:dyDescent="0.25">
      <c r="A7" s="2" t="s">
        <v>19</v>
      </c>
      <c r="B7" s="3">
        <v>99.7</v>
      </c>
      <c r="C7" s="3"/>
      <c r="D7" s="45">
        <v>1</v>
      </c>
      <c r="E7" s="82"/>
      <c r="F7" s="165" t="s">
        <v>18</v>
      </c>
      <c r="G7" s="3">
        <f>B11</f>
        <v>100</v>
      </c>
      <c r="H7" s="3"/>
    </row>
    <row r="8" spans="1:19" x14ac:dyDescent="0.25">
      <c r="A8" s="2" t="s">
        <v>21</v>
      </c>
      <c r="B8" s="3">
        <v>100</v>
      </c>
      <c r="C8" s="3"/>
      <c r="D8" s="45">
        <f>1+(B8/B7-1)/3</f>
        <v>1.0010030090270812</v>
      </c>
      <c r="E8" s="82"/>
      <c r="F8" s="165" t="s">
        <v>20</v>
      </c>
      <c r="G8" s="3">
        <f>B14</f>
        <v>100.3</v>
      </c>
      <c r="H8" s="3"/>
    </row>
    <row r="9" spans="1:19" x14ac:dyDescent="0.25">
      <c r="A9" s="2" t="s">
        <v>24</v>
      </c>
      <c r="B9" s="3">
        <v>100</v>
      </c>
      <c r="C9" s="3"/>
      <c r="D9" s="45">
        <f>D8</f>
        <v>1.0010030090270812</v>
      </c>
      <c r="E9" s="82"/>
      <c r="F9" s="165" t="s">
        <v>23</v>
      </c>
      <c r="G9" s="3">
        <f>B17</f>
        <v>100.3</v>
      </c>
      <c r="H9" s="189" t="s">
        <v>22</v>
      </c>
      <c r="I9" s="189"/>
      <c r="J9" s="189"/>
    </row>
    <row r="10" spans="1:19" x14ac:dyDescent="0.25">
      <c r="A10" s="2" t="s">
        <v>27</v>
      </c>
      <c r="B10" s="3">
        <v>100</v>
      </c>
      <c r="C10" s="3"/>
      <c r="D10" s="45">
        <f>D9</f>
        <v>1.0010030090270812</v>
      </c>
      <c r="E10" s="82"/>
      <c r="F10" s="165" t="s">
        <v>26</v>
      </c>
      <c r="G10" s="3">
        <f>B20</f>
        <v>100.2</v>
      </c>
      <c r="H10" s="181" t="s">
        <v>28</v>
      </c>
      <c r="I10" s="181"/>
      <c r="J10" s="181"/>
      <c r="K10" t="s">
        <v>29</v>
      </c>
      <c r="M10" s="14"/>
      <c r="N10" s="14"/>
      <c r="O10" s="14"/>
    </row>
    <row r="11" spans="1:19" x14ac:dyDescent="0.25">
      <c r="A11" s="2" t="s">
        <v>31</v>
      </c>
      <c r="B11" s="3">
        <v>100</v>
      </c>
      <c r="C11" s="3"/>
      <c r="D11" s="45">
        <f>1+(B11/B10-1)/3</f>
        <v>1</v>
      </c>
      <c r="E11" s="82"/>
      <c r="F11" s="165" t="s">
        <v>30</v>
      </c>
      <c r="G11" s="3">
        <f>B23</f>
        <v>100.3</v>
      </c>
      <c r="H11" s="190" t="s">
        <v>216</v>
      </c>
      <c r="I11" s="190"/>
      <c r="J11" s="190"/>
      <c r="K11" s="82">
        <f>EXP(LN(1+(G40/G5-1))/((COUNT(G5:G40))-1))-1</f>
        <v>8.0940165907950057E-3</v>
      </c>
      <c r="M11" s="14"/>
      <c r="N11" s="14"/>
      <c r="O11" s="14"/>
    </row>
    <row r="12" spans="1:19" x14ac:dyDescent="0.25">
      <c r="A12" s="2" t="s">
        <v>34</v>
      </c>
      <c r="B12" s="3">
        <v>100</v>
      </c>
      <c r="C12" s="3"/>
      <c r="D12" s="45">
        <f>D11</f>
        <v>1</v>
      </c>
      <c r="E12" s="82"/>
      <c r="F12" s="165" t="s">
        <v>33</v>
      </c>
      <c r="G12" s="3">
        <f>B26</f>
        <v>100.1</v>
      </c>
      <c r="H12" s="190" t="s">
        <v>217</v>
      </c>
      <c r="I12" s="190"/>
      <c r="J12" s="190"/>
      <c r="K12" s="82">
        <f>EXP(LN(1+(B114/B5-1))/((COUNT(B5:B114))-1))-1</f>
        <v>2.6681085896955725E-3</v>
      </c>
      <c r="M12" s="14"/>
      <c r="N12" s="14"/>
      <c r="O12" s="14"/>
    </row>
    <row r="13" spans="1:19" x14ac:dyDescent="0.25">
      <c r="A13" s="2" t="s">
        <v>37</v>
      </c>
      <c r="B13" s="3">
        <v>100</v>
      </c>
      <c r="C13" s="3"/>
      <c r="D13" s="45">
        <f>D12</f>
        <v>1</v>
      </c>
      <c r="E13" s="82"/>
      <c r="F13" s="165" t="s">
        <v>36</v>
      </c>
      <c r="G13" s="3">
        <f>B29</f>
        <v>100.4</v>
      </c>
      <c r="H13" s="3"/>
      <c r="I13" s="3"/>
      <c r="J13" s="3"/>
      <c r="M13" s="14"/>
      <c r="N13" s="14"/>
      <c r="O13" s="14"/>
    </row>
    <row r="14" spans="1:19" x14ac:dyDescent="0.25">
      <c r="A14" s="2" t="s">
        <v>39</v>
      </c>
      <c r="B14" s="3">
        <v>100.3</v>
      </c>
      <c r="C14" s="3"/>
      <c r="D14" s="45">
        <f>1+(B14/B13-1)/3</f>
        <v>1.0009999999999999</v>
      </c>
      <c r="E14" s="82"/>
      <c r="F14" s="165" t="s">
        <v>38</v>
      </c>
      <c r="G14" s="3">
        <f>B32</f>
        <v>101.1</v>
      </c>
      <c r="H14" s="3"/>
      <c r="I14" s="3"/>
      <c r="J14" s="3"/>
      <c r="M14" s="14"/>
      <c r="N14" s="14"/>
      <c r="O14" s="14"/>
    </row>
    <row r="15" spans="1:19" x14ac:dyDescent="0.25">
      <c r="A15" s="2" t="s">
        <v>41</v>
      </c>
      <c r="B15" s="3">
        <v>100.3</v>
      </c>
      <c r="C15" s="3"/>
      <c r="D15" s="45">
        <f>D14</f>
        <v>1.0009999999999999</v>
      </c>
      <c r="E15" s="82"/>
      <c r="F15" s="165" t="s">
        <v>40</v>
      </c>
      <c r="G15" s="3">
        <f>B35</f>
        <v>101.9</v>
      </c>
      <c r="H15" s="3"/>
      <c r="I15" s="3"/>
      <c r="J15" s="3"/>
      <c r="M15" s="14"/>
      <c r="N15" s="14"/>
      <c r="O15" s="14"/>
    </row>
    <row r="16" spans="1:19" x14ac:dyDescent="0.25">
      <c r="A16" s="2" t="s">
        <v>43</v>
      </c>
      <c r="B16" s="3">
        <v>100.3</v>
      </c>
      <c r="C16" s="3">
        <f>AVERAGE(B5:B16)</f>
        <v>100</v>
      </c>
      <c r="D16" s="45">
        <f>D15</f>
        <v>1.0009999999999999</v>
      </c>
      <c r="E16" s="82"/>
      <c r="F16" s="165" t="s">
        <v>42</v>
      </c>
      <c r="G16" s="3">
        <f>B38</f>
        <v>102.6</v>
      </c>
      <c r="H16" s="3"/>
      <c r="I16" s="3"/>
      <c r="J16" s="3"/>
      <c r="M16" s="14"/>
      <c r="N16" s="14"/>
      <c r="O16" s="14"/>
    </row>
    <row r="17" spans="1:15" x14ac:dyDescent="0.25">
      <c r="A17" s="2" t="s">
        <v>45</v>
      </c>
      <c r="B17" s="3">
        <v>100.3</v>
      </c>
      <c r="C17" s="3"/>
      <c r="D17" s="45">
        <f>1+(B17/B16-1)/3</f>
        <v>1</v>
      </c>
      <c r="E17" s="82"/>
      <c r="F17" s="165" t="s">
        <v>44</v>
      </c>
      <c r="G17" s="3">
        <f>B41</f>
        <v>103.3</v>
      </c>
      <c r="H17" s="3"/>
      <c r="I17" s="3"/>
      <c r="J17" s="3"/>
      <c r="M17" s="14"/>
      <c r="N17" s="14"/>
      <c r="O17" s="14"/>
    </row>
    <row r="18" spans="1:15" x14ac:dyDescent="0.25">
      <c r="A18" s="2" t="s">
        <v>47</v>
      </c>
      <c r="B18" s="3">
        <v>100.3</v>
      </c>
      <c r="C18" s="3"/>
      <c r="D18" s="45">
        <f>D17</f>
        <v>1</v>
      </c>
      <c r="E18" s="82"/>
      <c r="F18" s="165" t="s">
        <v>46</v>
      </c>
      <c r="G18" s="3">
        <f>B44</f>
        <v>103.5</v>
      </c>
      <c r="H18" s="3"/>
      <c r="I18" s="3"/>
      <c r="J18" s="3"/>
      <c r="M18" s="14"/>
      <c r="N18" s="14"/>
      <c r="O18" s="14"/>
    </row>
    <row r="19" spans="1:15" x14ac:dyDescent="0.25">
      <c r="A19" s="2" t="s">
        <v>49</v>
      </c>
      <c r="B19" s="3">
        <v>100.3</v>
      </c>
      <c r="C19" s="3"/>
      <c r="D19" s="45">
        <f>D18</f>
        <v>1</v>
      </c>
      <c r="E19" s="82"/>
      <c r="F19" s="165" t="s">
        <v>48</v>
      </c>
      <c r="G19" s="3">
        <f>B47</f>
        <v>103.6</v>
      </c>
      <c r="H19" s="3"/>
      <c r="I19" s="3"/>
      <c r="J19" s="3"/>
      <c r="M19" s="14"/>
      <c r="N19" s="14"/>
      <c r="O19" s="14"/>
    </row>
    <row r="20" spans="1:15" x14ac:dyDescent="0.25">
      <c r="A20" s="2" t="s">
        <v>51</v>
      </c>
      <c r="B20" s="3">
        <v>100.2</v>
      </c>
      <c r="C20" s="3"/>
      <c r="D20" s="45">
        <f>1+(B20/B19-1)/3</f>
        <v>0.99966766367563975</v>
      </c>
      <c r="E20" s="82"/>
      <c r="F20" s="165" t="s">
        <v>50</v>
      </c>
      <c r="G20" s="3">
        <f>B50</f>
        <v>104.2</v>
      </c>
      <c r="H20" s="3"/>
      <c r="I20" s="3"/>
      <c r="J20" s="3"/>
      <c r="M20" s="14"/>
      <c r="N20" s="14"/>
      <c r="O20" s="14"/>
    </row>
    <row r="21" spans="1:15" x14ac:dyDescent="0.25">
      <c r="A21" s="2" t="s">
        <v>53</v>
      </c>
      <c r="B21" s="3">
        <v>100.2</v>
      </c>
      <c r="C21" s="3"/>
      <c r="D21" s="45">
        <f>D20</f>
        <v>0.99966766367563975</v>
      </c>
      <c r="E21" s="82"/>
      <c r="F21" s="165" t="s">
        <v>52</v>
      </c>
      <c r="G21" s="3">
        <f>B53</f>
        <v>104.9</v>
      </c>
      <c r="H21" s="3"/>
      <c r="I21" s="3"/>
      <c r="M21" s="14"/>
      <c r="N21" s="14"/>
      <c r="O21" s="14"/>
    </row>
    <row r="22" spans="1:15" x14ac:dyDescent="0.25">
      <c r="A22" s="2" t="s">
        <v>55</v>
      </c>
      <c r="B22" s="3">
        <v>100.2</v>
      </c>
      <c r="C22" s="3"/>
      <c r="D22" s="45">
        <f>D21</f>
        <v>0.99966766367563975</v>
      </c>
      <c r="E22" s="82"/>
      <c r="F22" s="165" t="s">
        <v>54</v>
      </c>
      <c r="G22" s="3">
        <f>B56</f>
        <v>105.3</v>
      </c>
      <c r="H22" s="3"/>
    </row>
    <row r="23" spans="1:15" x14ac:dyDescent="0.25">
      <c r="A23" s="2" t="s">
        <v>57</v>
      </c>
      <c r="B23" s="3">
        <v>100.3</v>
      </c>
      <c r="C23" s="3"/>
      <c r="D23" s="45">
        <f>1+(B23/B22-1)/3</f>
        <v>1.0003326679973386</v>
      </c>
      <c r="E23" s="82"/>
      <c r="F23" s="165" t="s">
        <v>56</v>
      </c>
      <c r="G23" s="3">
        <f>B59</f>
        <v>106.2</v>
      </c>
    </row>
    <row r="24" spans="1:15" x14ac:dyDescent="0.25">
      <c r="A24" s="2" t="s">
        <v>59</v>
      </c>
      <c r="B24" s="3">
        <v>100.3</v>
      </c>
      <c r="C24" s="3"/>
      <c r="D24" s="45">
        <f>D23</f>
        <v>1.0003326679973386</v>
      </c>
      <c r="E24" s="82"/>
      <c r="F24" s="165" t="s">
        <v>58</v>
      </c>
      <c r="G24" s="3">
        <f>B62</f>
        <v>107.6</v>
      </c>
    </row>
    <row r="25" spans="1:15" x14ac:dyDescent="0.25">
      <c r="A25" s="2" t="s">
        <v>61</v>
      </c>
      <c r="B25" s="3">
        <v>100.3</v>
      </c>
      <c r="C25" s="3"/>
      <c r="D25" s="45">
        <f>D24</f>
        <v>1.0003326679973386</v>
      </c>
      <c r="E25" s="82"/>
      <c r="F25" s="165" t="s">
        <v>60</v>
      </c>
      <c r="G25" s="3">
        <f>B65</f>
        <v>108.2</v>
      </c>
      <c r="H25" s="3"/>
    </row>
    <row r="26" spans="1:15" x14ac:dyDescent="0.25">
      <c r="A26" s="2" t="s">
        <v>63</v>
      </c>
      <c r="B26" s="3">
        <v>100.1</v>
      </c>
      <c r="C26" s="3"/>
      <c r="D26" s="45">
        <f>1+(B26/B25-1)/3</f>
        <v>0.9993353273512795</v>
      </c>
      <c r="E26" s="82"/>
      <c r="F26" s="165" t="s">
        <v>62</v>
      </c>
      <c r="G26" s="3">
        <f>B68</f>
        <v>109.6</v>
      </c>
      <c r="H26" s="3"/>
    </row>
    <row r="27" spans="1:15" x14ac:dyDescent="0.25">
      <c r="A27" s="2" t="s">
        <v>65</v>
      </c>
      <c r="B27" s="3">
        <v>100.1</v>
      </c>
      <c r="C27" s="3"/>
      <c r="D27" s="45">
        <f>D26</f>
        <v>0.9993353273512795</v>
      </c>
      <c r="E27" s="82"/>
      <c r="F27" s="165" t="s">
        <v>64</v>
      </c>
      <c r="G27" s="3">
        <f>B71</f>
        <v>110.9</v>
      </c>
    </row>
    <row r="28" spans="1:15" x14ac:dyDescent="0.25">
      <c r="A28" s="2" t="s">
        <v>67</v>
      </c>
      <c r="B28" s="3">
        <v>100.1</v>
      </c>
      <c r="C28" s="3">
        <f>AVERAGE(B17:B28)</f>
        <v>100.22499999999998</v>
      </c>
      <c r="D28" s="45">
        <f>D27</f>
        <v>0.9993353273512795</v>
      </c>
      <c r="E28" s="82"/>
      <c r="F28" s="165" t="s">
        <v>66</v>
      </c>
      <c r="G28" s="3">
        <f>B74</f>
        <v>112.7</v>
      </c>
      <c r="H28" s="3"/>
      <c r="I28" s="48"/>
    </row>
    <row r="29" spans="1:15" x14ac:dyDescent="0.25">
      <c r="A29" s="2" t="s">
        <v>69</v>
      </c>
      <c r="B29" s="3">
        <v>100.4</v>
      </c>
      <c r="C29" s="3"/>
      <c r="D29" s="45">
        <f>1+(B29/B28-1)/3</f>
        <v>1.0009990009990011</v>
      </c>
      <c r="E29" s="82"/>
      <c r="F29" s="165" t="s">
        <v>68</v>
      </c>
      <c r="G29" s="3">
        <f>B77</f>
        <v>114</v>
      </c>
      <c r="H29" s="3"/>
      <c r="I29" s="82"/>
    </row>
    <row r="30" spans="1:15" x14ac:dyDescent="0.25">
      <c r="A30" s="2" t="s">
        <v>71</v>
      </c>
      <c r="B30" s="3">
        <v>100.4</v>
      </c>
      <c r="C30" s="3"/>
      <c r="D30" s="45">
        <f>D29</f>
        <v>1.0009990009990011</v>
      </c>
      <c r="E30" s="82"/>
      <c r="F30" s="165" t="s">
        <v>70</v>
      </c>
      <c r="G30" s="3">
        <f>B80</f>
        <v>116.6</v>
      </c>
    </row>
    <row r="31" spans="1:15" x14ac:dyDescent="0.25">
      <c r="A31" s="2" t="s">
        <v>73</v>
      </c>
      <c r="B31" s="3">
        <v>100.4</v>
      </c>
      <c r="C31" s="3"/>
      <c r="D31" s="45">
        <f>D30</f>
        <v>1.0009990009990011</v>
      </c>
      <c r="E31" s="82"/>
      <c r="F31" s="165" t="s">
        <v>72</v>
      </c>
      <c r="G31" s="3">
        <f>B83</f>
        <v>118</v>
      </c>
    </row>
    <row r="32" spans="1:15" x14ac:dyDescent="0.25">
      <c r="A32" s="2" t="s">
        <v>75</v>
      </c>
      <c r="B32" s="3">
        <v>101.1</v>
      </c>
      <c r="C32" s="3"/>
      <c r="D32" s="45">
        <f>1+(B32/B31-1)/3</f>
        <v>1.002324037184595</v>
      </c>
      <c r="E32" s="82"/>
      <c r="F32" s="165" t="s">
        <v>74</v>
      </c>
      <c r="G32" s="3">
        <f>B86</f>
        <v>119.9</v>
      </c>
    </row>
    <row r="33" spans="1:7" x14ac:dyDescent="0.25">
      <c r="A33" s="2" t="s">
        <v>77</v>
      </c>
      <c r="B33" s="3">
        <v>101.1</v>
      </c>
      <c r="C33" s="3"/>
      <c r="D33" s="45">
        <f>D32</f>
        <v>1.002324037184595</v>
      </c>
      <c r="E33" s="82"/>
      <c r="F33" s="165" t="s">
        <v>76</v>
      </c>
      <c r="G33" s="3">
        <f>B89</f>
        <v>120.8</v>
      </c>
    </row>
    <row r="34" spans="1:7" x14ac:dyDescent="0.25">
      <c r="A34" s="2" t="s">
        <v>79</v>
      </c>
      <c r="B34" s="3">
        <v>101.1</v>
      </c>
      <c r="C34" s="3"/>
      <c r="D34" s="45">
        <f>D33</f>
        <v>1.002324037184595</v>
      </c>
      <c r="E34" s="82"/>
      <c r="F34" s="165" t="s">
        <v>78</v>
      </c>
      <c r="G34" s="3">
        <f>B92</f>
        <v>122.8</v>
      </c>
    </row>
    <row r="35" spans="1:7" x14ac:dyDescent="0.25">
      <c r="A35" s="2" t="s">
        <v>81</v>
      </c>
      <c r="B35" s="3">
        <v>101.9</v>
      </c>
      <c r="C35" s="3"/>
      <c r="D35" s="45">
        <f>1+(B35/B34-1)/3</f>
        <v>1.0026376524892846</v>
      </c>
      <c r="E35" s="82"/>
      <c r="F35" s="165" t="s">
        <v>80</v>
      </c>
      <c r="G35" s="3">
        <f>B95</f>
        <v>124.2</v>
      </c>
    </row>
    <row r="36" spans="1:7" x14ac:dyDescent="0.25">
      <c r="A36" s="2" t="s">
        <v>83</v>
      </c>
      <c r="B36" s="3">
        <v>101.9</v>
      </c>
      <c r="C36" s="3"/>
      <c r="D36" s="45">
        <f>D35</f>
        <v>1.0026376524892846</v>
      </c>
      <c r="E36" s="82"/>
      <c r="F36" s="165" t="s">
        <v>82</v>
      </c>
      <c r="G36" s="3">
        <f>B98</f>
        <v>125.3</v>
      </c>
    </row>
    <row r="37" spans="1:7" x14ac:dyDescent="0.25">
      <c r="A37" s="2" t="s">
        <v>85</v>
      </c>
      <c r="B37" s="3">
        <v>101.9</v>
      </c>
      <c r="C37" s="3"/>
      <c r="D37" s="45">
        <f>D36</f>
        <v>1.0026376524892846</v>
      </c>
      <c r="E37" s="82"/>
      <c r="F37" s="165" t="s">
        <v>84</v>
      </c>
      <c r="G37" s="3">
        <f>B101</f>
        <v>126.3</v>
      </c>
    </row>
    <row r="38" spans="1:7" x14ac:dyDescent="0.25">
      <c r="A38" s="2" t="s">
        <v>87</v>
      </c>
      <c r="B38" s="3">
        <v>102.6</v>
      </c>
      <c r="C38" s="3"/>
      <c r="D38" s="45">
        <f>1+(B38/B37-1)/3</f>
        <v>1.0022898266274125</v>
      </c>
      <c r="E38" s="82"/>
      <c r="F38" s="165" t="s">
        <v>86</v>
      </c>
      <c r="G38" s="3">
        <f>B104</f>
        <v>128.80000000000001</v>
      </c>
    </row>
    <row r="39" spans="1:7" x14ac:dyDescent="0.25">
      <c r="A39" s="2" t="s">
        <v>89</v>
      </c>
      <c r="B39" s="3">
        <v>102.6</v>
      </c>
      <c r="C39" s="3"/>
      <c r="D39" s="45">
        <f>D38</f>
        <v>1.0022898266274125</v>
      </c>
      <c r="E39" s="82"/>
      <c r="F39" s="165" t="s">
        <v>88</v>
      </c>
      <c r="G39" s="3">
        <f>B107</f>
        <v>130.6</v>
      </c>
    </row>
    <row r="40" spans="1:7" x14ac:dyDescent="0.25">
      <c r="A40" s="2" t="s">
        <v>91</v>
      </c>
      <c r="B40" s="3">
        <v>102.6</v>
      </c>
      <c r="C40" s="3">
        <f>AVERAGE(B29:B40)</f>
        <v>101.5</v>
      </c>
      <c r="D40" s="45">
        <f>D39</f>
        <v>1.0022898266274125</v>
      </c>
      <c r="E40" s="82"/>
      <c r="F40" s="165" t="s">
        <v>90</v>
      </c>
      <c r="G40" s="3">
        <f>B110</f>
        <v>132.19999999999999</v>
      </c>
    </row>
    <row r="41" spans="1:7" x14ac:dyDescent="0.25">
      <c r="A41" s="2" t="s">
        <v>92</v>
      </c>
      <c r="B41" s="3">
        <v>103.3</v>
      </c>
      <c r="C41" s="3"/>
      <c r="D41" s="45">
        <f>1+(B41/B40-1)/3</f>
        <v>1.0022742040285899</v>
      </c>
      <c r="E41" s="82"/>
      <c r="F41" s="165" t="s">
        <v>218</v>
      </c>
      <c r="G41" s="3">
        <f>G40*(1+K$11)</f>
        <v>133.2700289933031</v>
      </c>
    </row>
    <row r="42" spans="1:7" x14ac:dyDescent="0.25">
      <c r="A42" s="2" t="s">
        <v>93</v>
      </c>
      <c r="B42" s="3">
        <v>103.3</v>
      </c>
      <c r="C42" s="3"/>
      <c r="D42" s="45">
        <f>D41</f>
        <v>1.0022742040285899</v>
      </c>
      <c r="E42" s="82"/>
      <c r="F42" s="165" t="s">
        <v>219</v>
      </c>
      <c r="G42" s="3">
        <f>G41*(1+K$11)</f>
        <v>134.34871881903064</v>
      </c>
    </row>
    <row r="43" spans="1:7" x14ac:dyDescent="0.25">
      <c r="A43" s="2" t="s">
        <v>94</v>
      </c>
      <c r="B43" s="3">
        <v>103.3</v>
      </c>
      <c r="C43" s="3"/>
      <c r="D43" s="45">
        <f>D42</f>
        <v>1.0022742040285899</v>
      </c>
      <c r="E43" s="82"/>
      <c r="F43" s="165" t="s">
        <v>220</v>
      </c>
      <c r="G43" s="3">
        <f>G42*(1+K$11)</f>
        <v>135.43613957810393</v>
      </c>
    </row>
    <row r="44" spans="1:7" x14ac:dyDescent="0.25">
      <c r="A44" s="2" t="s">
        <v>95</v>
      </c>
      <c r="B44" s="3">
        <v>103.5</v>
      </c>
      <c r="C44" s="3"/>
      <c r="D44" s="45">
        <f>1+(B44/B43-1)/3</f>
        <v>1.0006453694740238</v>
      </c>
      <c r="E44" s="82"/>
      <c r="F44" s="165" t="s">
        <v>221</v>
      </c>
      <c r="G44" s="3">
        <f>G43*(1+K$11)</f>
        <v>136.53236193884234</v>
      </c>
    </row>
    <row r="45" spans="1:7" x14ac:dyDescent="0.25">
      <c r="A45" s="2" t="s">
        <v>96</v>
      </c>
      <c r="B45" s="3">
        <v>103.5</v>
      </c>
      <c r="C45" s="3"/>
      <c r="D45" s="45">
        <f>D44</f>
        <v>1.0006453694740238</v>
      </c>
      <c r="E45" s="82"/>
      <c r="F45" s="82"/>
    </row>
    <row r="46" spans="1:7" x14ac:dyDescent="0.25">
      <c r="A46" s="2" t="s">
        <v>97</v>
      </c>
      <c r="B46" s="3">
        <v>103.5</v>
      </c>
      <c r="C46" s="3"/>
      <c r="D46" s="45">
        <f>D45</f>
        <v>1.0006453694740238</v>
      </c>
      <c r="E46" s="82"/>
      <c r="F46" s="82"/>
    </row>
    <row r="47" spans="1:7" x14ac:dyDescent="0.25">
      <c r="A47" s="2" t="s">
        <v>98</v>
      </c>
      <c r="B47" s="3">
        <v>103.6</v>
      </c>
      <c r="C47" s="3"/>
      <c r="D47" s="45">
        <f>1+(B47/B46-1)/3</f>
        <v>1.0003220611916264</v>
      </c>
      <c r="E47" s="82"/>
      <c r="F47" s="82"/>
    </row>
    <row r="48" spans="1:7" x14ac:dyDescent="0.25">
      <c r="A48" s="2" t="s">
        <v>99</v>
      </c>
      <c r="B48" s="3">
        <v>103.6</v>
      </c>
      <c r="C48" s="3"/>
      <c r="D48" s="45">
        <f>D47</f>
        <v>1.0003220611916264</v>
      </c>
      <c r="E48" s="82"/>
      <c r="F48" s="82"/>
    </row>
    <row r="49" spans="1:6" x14ac:dyDescent="0.25">
      <c r="A49" s="2" t="s">
        <v>100</v>
      </c>
      <c r="B49" s="3">
        <v>103.6</v>
      </c>
      <c r="C49" s="3"/>
      <c r="D49" s="45">
        <f>D48</f>
        <v>1.0003220611916264</v>
      </c>
      <c r="E49" s="82"/>
      <c r="F49" s="82"/>
    </row>
    <row r="50" spans="1:6" x14ac:dyDescent="0.25">
      <c r="A50" s="2" t="s">
        <v>101</v>
      </c>
      <c r="B50" s="3">
        <v>104.2</v>
      </c>
      <c r="C50" s="3"/>
      <c r="D50" s="45">
        <f>1+(B50/B49-1)/3</f>
        <v>1.001930501930502</v>
      </c>
      <c r="E50" s="82"/>
      <c r="F50" s="82"/>
    </row>
    <row r="51" spans="1:6" x14ac:dyDescent="0.25">
      <c r="A51" s="2" t="s">
        <v>102</v>
      </c>
      <c r="B51" s="3">
        <v>104.2</v>
      </c>
      <c r="C51" s="3"/>
      <c r="D51" s="45">
        <f>D50</f>
        <v>1.001930501930502</v>
      </c>
      <c r="E51" s="82"/>
      <c r="F51" s="82"/>
    </row>
    <row r="52" spans="1:6" x14ac:dyDescent="0.25">
      <c r="A52" s="2" t="s">
        <v>103</v>
      </c>
      <c r="B52" s="3">
        <v>104.2</v>
      </c>
      <c r="C52" s="3">
        <f>AVERAGE(B41:B52)</f>
        <v>103.65000000000002</v>
      </c>
      <c r="D52" s="45">
        <f>D51</f>
        <v>1.001930501930502</v>
      </c>
      <c r="E52" s="82"/>
      <c r="F52" s="82"/>
    </row>
    <row r="53" spans="1:6" x14ac:dyDescent="0.25">
      <c r="A53" s="2" t="s">
        <v>104</v>
      </c>
      <c r="B53" s="3">
        <v>104.9</v>
      </c>
      <c r="C53" s="3"/>
      <c r="D53" s="45">
        <f>1+(B53/B52-1)/3</f>
        <v>1.0022392834293026</v>
      </c>
      <c r="E53" s="82"/>
      <c r="F53" s="82"/>
    </row>
    <row r="54" spans="1:6" x14ac:dyDescent="0.25">
      <c r="A54" s="2" t="s">
        <v>105</v>
      </c>
      <c r="B54" s="3">
        <v>104.9</v>
      </c>
      <c r="C54" s="3"/>
      <c r="D54" s="45">
        <f>D53</f>
        <v>1.0022392834293026</v>
      </c>
      <c r="E54" s="82"/>
      <c r="F54" s="82"/>
    </row>
    <row r="55" spans="1:6" x14ac:dyDescent="0.25">
      <c r="A55" s="2" t="s">
        <v>106</v>
      </c>
      <c r="B55" s="3">
        <v>104.9</v>
      </c>
      <c r="C55" s="3"/>
      <c r="D55" s="45">
        <f>D54</f>
        <v>1.0022392834293026</v>
      </c>
      <c r="E55" s="82"/>
      <c r="F55" s="82"/>
    </row>
    <row r="56" spans="1:6" x14ac:dyDescent="0.25">
      <c r="A56" s="2" t="s">
        <v>107</v>
      </c>
      <c r="B56" s="3">
        <v>105.3</v>
      </c>
      <c r="C56" s="3"/>
      <c r="D56" s="45">
        <f>1+(B56/B55-1)/3</f>
        <v>1.0012710517953607</v>
      </c>
      <c r="E56" s="82"/>
      <c r="F56" s="82"/>
    </row>
    <row r="57" spans="1:6" x14ac:dyDescent="0.25">
      <c r="A57" s="2" t="s">
        <v>108</v>
      </c>
      <c r="B57" s="3">
        <v>105.3</v>
      </c>
      <c r="C57" s="3"/>
      <c r="D57" s="45">
        <f>D56</f>
        <v>1.0012710517953607</v>
      </c>
      <c r="E57" s="82"/>
      <c r="F57" s="82"/>
    </row>
    <row r="58" spans="1:6" x14ac:dyDescent="0.25">
      <c r="A58" s="2" t="s">
        <v>109</v>
      </c>
      <c r="B58" s="3">
        <v>105.3</v>
      </c>
      <c r="C58" s="3"/>
      <c r="D58" s="45">
        <f>D57</f>
        <v>1.0012710517953607</v>
      </c>
      <c r="E58" s="82"/>
      <c r="F58" s="82"/>
    </row>
    <row r="59" spans="1:6" x14ac:dyDescent="0.25">
      <c r="A59" s="2" t="s">
        <v>110</v>
      </c>
      <c r="B59" s="3">
        <v>106.2</v>
      </c>
      <c r="C59" s="3"/>
      <c r="D59" s="45">
        <f>1+(B59/B58-1)/3</f>
        <v>1.0028490028490029</v>
      </c>
      <c r="E59" s="82"/>
      <c r="F59" s="82"/>
    </row>
    <row r="60" spans="1:6" x14ac:dyDescent="0.25">
      <c r="A60" s="2" t="s">
        <v>111</v>
      </c>
      <c r="B60" s="3">
        <v>106.2</v>
      </c>
      <c r="C60" s="3"/>
      <c r="D60" s="45">
        <f>D59</f>
        <v>1.0028490028490029</v>
      </c>
      <c r="E60" s="82"/>
      <c r="F60" s="82"/>
    </row>
    <row r="61" spans="1:6" x14ac:dyDescent="0.25">
      <c r="A61" s="2" t="s">
        <v>112</v>
      </c>
      <c r="B61" s="3">
        <v>106.2</v>
      </c>
      <c r="C61" s="3"/>
      <c r="D61" s="45">
        <f>D60</f>
        <v>1.0028490028490029</v>
      </c>
      <c r="E61" s="82"/>
      <c r="F61" s="82"/>
    </row>
    <row r="62" spans="1:6" x14ac:dyDescent="0.25">
      <c r="A62" s="2" t="s">
        <v>113</v>
      </c>
      <c r="B62" s="3">
        <v>107.6</v>
      </c>
      <c r="C62" s="3"/>
      <c r="D62" s="45">
        <f>1+(B62/B61-1)/3</f>
        <v>1.0043942247332078</v>
      </c>
      <c r="E62" s="82"/>
      <c r="F62" s="82"/>
    </row>
    <row r="63" spans="1:6" x14ac:dyDescent="0.25">
      <c r="A63" s="2" t="s">
        <v>114</v>
      </c>
      <c r="B63" s="3">
        <v>107.6</v>
      </c>
      <c r="C63" s="3"/>
      <c r="D63" s="45">
        <f>D62</f>
        <v>1.0043942247332078</v>
      </c>
      <c r="E63" s="82"/>
      <c r="F63" s="82"/>
    </row>
    <row r="64" spans="1:6" x14ac:dyDescent="0.25">
      <c r="A64" s="2" t="s">
        <v>115</v>
      </c>
      <c r="B64" s="3">
        <v>107.6</v>
      </c>
      <c r="C64" s="3">
        <f>AVERAGE(B53:B64)</f>
        <v>106</v>
      </c>
      <c r="D64" s="45">
        <f>D63</f>
        <v>1.0043942247332078</v>
      </c>
      <c r="E64" s="82"/>
      <c r="F64" s="82"/>
    </row>
    <row r="65" spans="1:6" x14ac:dyDescent="0.25">
      <c r="A65" s="2" t="s">
        <v>116</v>
      </c>
      <c r="B65" s="3">
        <v>108.2</v>
      </c>
      <c r="C65" s="3"/>
      <c r="D65" s="45">
        <f>1+(B65/B64-1)/3</f>
        <v>1.0018587360594795</v>
      </c>
      <c r="E65" s="82"/>
      <c r="F65" s="82"/>
    </row>
    <row r="66" spans="1:6" x14ac:dyDescent="0.25">
      <c r="A66" s="2" t="s">
        <v>117</v>
      </c>
      <c r="B66" s="3">
        <v>108.2</v>
      </c>
      <c r="C66" s="3"/>
      <c r="D66" s="45">
        <f>D65</f>
        <v>1.0018587360594795</v>
      </c>
      <c r="E66" s="82"/>
      <c r="F66" s="82"/>
    </row>
    <row r="67" spans="1:6" x14ac:dyDescent="0.25">
      <c r="A67" s="2" t="s">
        <v>118</v>
      </c>
      <c r="B67" s="3">
        <v>108.2</v>
      </c>
      <c r="C67" s="3"/>
      <c r="D67" s="45">
        <f>D66</f>
        <v>1.0018587360594795</v>
      </c>
      <c r="E67" s="82"/>
      <c r="F67" s="82"/>
    </row>
    <row r="68" spans="1:6" x14ac:dyDescent="0.25">
      <c r="A68" s="2" t="s">
        <v>119</v>
      </c>
      <c r="B68" s="3">
        <v>109.6</v>
      </c>
      <c r="C68" s="3"/>
      <c r="D68" s="45">
        <f>1+(B68/B67-1)/3</f>
        <v>1.0043130006161429</v>
      </c>
      <c r="E68" s="82"/>
      <c r="F68" s="82"/>
    </row>
    <row r="69" spans="1:6" x14ac:dyDescent="0.25">
      <c r="A69" s="2" t="s">
        <v>120</v>
      </c>
      <c r="B69" s="3">
        <v>109.6</v>
      </c>
      <c r="C69" s="3"/>
      <c r="D69" s="45">
        <f>D68</f>
        <v>1.0043130006161429</v>
      </c>
      <c r="E69" s="82"/>
      <c r="F69" s="82"/>
    </row>
    <row r="70" spans="1:6" x14ac:dyDescent="0.25">
      <c r="A70" s="2" t="s">
        <v>121</v>
      </c>
      <c r="B70" s="3">
        <v>109.6</v>
      </c>
      <c r="C70" s="3"/>
      <c r="D70" s="45">
        <f>D69</f>
        <v>1.0043130006161429</v>
      </c>
      <c r="E70" s="82"/>
      <c r="F70" s="82"/>
    </row>
    <row r="71" spans="1:6" x14ac:dyDescent="0.25">
      <c r="A71" s="2" t="s">
        <v>122</v>
      </c>
      <c r="B71" s="3">
        <v>110.9</v>
      </c>
      <c r="C71" s="3"/>
      <c r="D71" s="45">
        <f>1+(B71/B70-1)/3</f>
        <v>1.0039537712895377</v>
      </c>
      <c r="E71" s="82"/>
      <c r="F71" s="82"/>
    </row>
    <row r="72" spans="1:6" x14ac:dyDescent="0.25">
      <c r="A72" s="2" t="s">
        <v>123</v>
      </c>
      <c r="B72" s="3">
        <v>110.9</v>
      </c>
      <c r="C72" s="3"/>
      <c r="D72" s="45">
        <f>D71</f>
        <v>1.0039537712895377</v>
      </c>
      <c r="E72" s="82"/>
      <c r="F72" s="82"/>
    </row>
    <row r="73" spans="1:6" x14ac:dyDescent="0.25">
      <c r="A73" s="2" t="s">
        <v>124</v>
      </c>
      <c r="B73" s="3">
        <v>110.9</v>
      </c>
      <c r="C73" s="3"/>
      <c r="D73" s="45">
        <f>D72</f>
        <v>1.0039537712895377</v>
      </c>
      <c r="E73" s="82"/>
      <c r="F73" s="82"/>
    </row>
    <row r="74" spans="1:6" x14ac:dyDescent="0.25">
      <c r="A74" s="2" t="s">
        <v>125</v>
      </c>
      <c r="B74" s="3">
        <v>112.7</v>
      </c>
      <c r="C74" s="3"/>
      <c r="D74" s="45">
        <f>1+(B74/B73-1)/3</f>
        <v>1.0054102795311091</v>
      </c>
      <c r="E74" s="82"/>
      <c r="F74" s="82"/>
    </row>
    <row r="75" spans="1:6" x14ac:dyDescent="0.25">
      <c r="A75" s="2" t="s">
        <v>126</v>
      </c>
      <c r="B75" s="3">
        <v>112.7</v>
      </c>
      <c r="C75" s="3"/>
      <c r="D75" s="45">
        <f>D74</f>
        <v>1.0054102795311091</v>
      </c>
      <c r="E75" s="82"/>
      <c r="F75" s="82"/>
    </row>
    <row r="76" spans="1:6" x14ac:dyDescent="0.25">
      <c r="A76" s="2" t="s">
        <v>127</v>
      </c>
      <c r="B76" s="3">
        <v>112.7</v>
      </c>
      <c r="C76" s="3">
        <f>AVERAGE(B65:B76)</f>
        <v>110.35000000000001</v>
      </c>
      <c r="D76" s="45">
        <f>D75</f>
        <v>1.0054102795311091</v>
      </c>
      <c r="E76" s="82"/>
      <c r="F76" s="82"/>
    </row>
    <row r="77" spans="1:6" x14ac:dyDescent="0.25">
      <c r="A77" s="2" t="s">
        <v>128</v>
      </c>
      <c r="B77" s="3">
        <v>114</v>
      </c>
      <c r="C77" s="3"/>
      <c r="D77" s="45">
        <f>1+(B77/B76-1)/3</f>
        <v>1.0038450162673764</v>
      </c>
      <c r="E77" s="82"/>
      <c r="F77" s="82"/>
    </row>
    <row r="78" spans="1:6" x14ac:dyDescent="0.25">
      <c r="A78" s="2" t="s">
        <v>129</v>
      </c>
      <c r="B78" s="3">
        <v>114</v>
      </c>
      <c r="C78" s="3"/>
      <c r="D78" s="45">
        <f>D77</f>
        <v>1.0038450162673764</v>
      </c>
      <c r="E78" s="82"/>
      <c r="F78" s="82"/>
    </row>
    <row r="79" spans="1:6" x14ac:dyDescent="0.25">
      <c r="A79" s="2" t="s">
        <v>130</v>
      </c>
      <c r="B79" s="3">
        <v>114</v>
      </c>
      <c r="C79" s="3"/>
      <c r="D79" s="45">
        <f>D78</f>
        <v>1.0038450162673764</v>
      </c>
      <c r="E79" s="82"/>
      <c r="F79" s="82"/>
    </row>
    <row r="80" spans="1:6" x14ac:dyDescent="0.25">
      <c r="A80" s="2" t="s">
        <v>131</v>
      </c>
      <c r="B80" s="3">
        <v>116.6</v>
      </c>
      <c r="C80" s="3"/>
      <c r="D80" s="45">
        <f>1+(B80/B79-1)/3</f>
        <v>1.0076023391812865</v>
      </c>
      <c r="E80" s="82"/>
      <c r="F80" s="82"/>
    </row>
    <row r="81" spans="1:6" x14ac:dyDescent="0.25">
      <c r="A81" s="2" t="s">
        <v>132</v>
      </c>
      <c r="B81" s="3">
        <v>116.6</v>
      </c>
      <c r="C81" s="3"/>
      <c r="D81" s="45">
        <f>D80</f>
        <v>1.0076023391812865</v>
      </c>
      <c r="E81" s="82"/>
      <c r="F81" s="82"/>
    </row>
    <row r="82" spans="1:6" x14ac:dyDescent="0.25">
      <c r="A82" s="2" t="s">
        <v>133</v>
      </c>
      <c r="B82" s="3">
        <v>116.6</v>
      </c>
      <c r="C82" s="3"/>
      <c r="D82" s="45">
        <f>D81</f>
        <v>1.0076023391812865</v>
      </c>
      <c r="E82" s="82"/>
      <c r="F82" s="82"/>
    </row>
    <row r="83" spans="1:6" x14ac:dyDescent="0.25">
      <c r="A83" s="2" t="s">
        <v>134</v>
      </c>
      <c r="B83" s="3">
        <v>118</v>
      </c>
      <c r="C83" s="3"/>
      <c r="D83" s="45">
        <f>1+(B83/B82-1)/3</f>
        <v>1.0040022870211549</v>
      </c>
      <c r="E83" s="82"/>
      <c r="F83" s="82"/>
    </row>
    <row r="84" spans="1:6" x14ac:dyDescent="0.25">
      <c r="A84" s="2" t="s">
        <v>135</v>
      </c>
      <c r="B84" s="3">
        <v>118</v>
      </c>
      <c r="C84" s="3"/>
      <c r="D84" s="45">
        <f>D83</f>
        <v>1.0040022870211549</v>
      </c>
      <c r="E84" s="82"/>
      <c r="F84" s="82"/>
    </row>
    <row r="85" spans="1:6" x14ac:dyDescent="0.25">
      <c r="A85" s="2" t="s">
        <v>136</v>
      </c>
      <c r="B85" s="3">
        <v>118</v>
      </c>
      <c r="C85" s="3"/>
      <c r="D85" s="45">
        <f>D84</f>
        <v>1.0040022870211549</v>
      </c>
      <c r="E85" s="82"/>
      <c r="F85" s="82"/>
    </row>
    <row r="86" spans="1:6" x14ac:dyDescent="0.25">
      <c r="A86" s="2" t="s">
        <v>137</v>
      </c>
      <c r="B86" s="3">
        <v>119.9</v>
      </c>
      <c r="C86" s="3"/>
      <c r="D86" s="45">
        <f>1+(B86/B85-1)/3</f>
        <v>1.0053672316384181</v>
      </c>
      <c r="E86" s="82"/>
      <c r="F86" s="82"/>
    </row>
    <row r="87" spans="1:6" x14ac:dyDescent="0.25">
      <c r="A87" s="2" t="s">
        <v>138</v>
      </c>
      <c r="B87" s="3">
        <v>119.9</v>
      </c>
      <c r="C87" s="3"/>
      <c r="D87" s="45">
        <f>D86</f>
        <v>1.0053672316384181</v>
      </c>
      <c r="E87" s="82"/>
      <c r="F87" s="82"/>
    </row>
    <row r="88" spans="1:6" x14ac:dyDescent="0.25">
      <c r="A88" s="2" t="s">
        <v>139</v>
      </c>
      <c r="B88" s="3">
        <v>119.9</v>
      </c>
      <c r="C88" s="3">
        <f>AVERAGE(B77:B88)</f>
        <v>117.12500000000004</v>
      </c>
      <c r="D88" s="45">
        <f>D87</f>
        <v>1.0053672316384181</v>
      </c>
      <c r="E88" s="82"/>
      <c r="F88" s="82"/>
    </row>
    <row r="89" spans="1:6" x14ac:dyDescent="0.25">
      <c r="A89" s="2" t="s">
        <v>140</v>
      </c>
      <c r="B89" s="3">
        <v>120.8</v>
      </c>
      <c r="C89" s="3"/>
      <c r="D89" s="45">
        <f>1+(B89/B88-1)/3</f>
        <v>1.0025020850708923</v>
      </c>
      <c r="E89" s="82"/>
      <c r="F89" s="82"/>
    </row>
    <row r="90" spans="1:6" x14ac:dyDescent="0.25">
      <c r="A90" s="2" t="s">
        <v>141</v>
      </c>
      <c r="B90" s="3">
        <v>120.8</v>
      </c>
      <c r="C90" s="3"/>
      <c r="D90" s="45">
        <f>D89</f>
        <v>1.0025020850708923</v>
      </c>
      <c r="E90" s="82"/>
      <c r="F90" s="82"/>
    </row>
    <row r="91" spans="1:6" x14ac:dyDescent="0.25">
      <c r="A91" s="2" t="s">
        <v>142</v>
      </c>
      <c r="B91" s="3">
        <v>120.8</v>
      </c>
      <c r="C91" s="3"/>
      <c r="D91" s="45">
        <f>D90</f>
        <v>1.0025020850708923</v>
      </c>
      <c r="E91" s="82"/>
      <c r="F91" s="82"/>
    </row>
    <row r="92" spans="1:6" x14ac:dyDescent="0.25">
      <c r="A92" s="2" t="s">
        <v>143</v>
      </c>
      <c r="B92" s="3">
        <v>122.8</v>
      </c>
      <c r="C92" s="3"/>
      <c r="D92" s="45">
        <f>1+(B92/B91-1)/3</f>
        <v>1.0055187637969094</v>
      </c>
      <c r="E92" s="82"/>
      <c r="F92" s="82"/>
    </row>
    <row r="93" spans="1:6" x14ac:dyDescent="0.25">
      <c r="A93" s="2" t="s">
        <v>144</v>
      </c>
      <c r="B93" s="3">
        <v>122.8</v>
      </c>
      <c r="C93" s="3"/>
      <c r="D93" s="45">
        <f>D92</f>
        <v>1.0055187637969094</v>
      </c>
      <c r="E93" s="82"/>
      <c r="F93" s="82"/>
    </row>
    <row r="94" spans="1:6" x14ac:dyDescent="0.25">
      <c r="A94" s="2" t="s">
        <v>145</v>
      </c>
      <c r="B94" s="3">
        <v>122.8</v>
      </c>
      <c r="C94" s="3"/>
      <c r="D94" s="45">
        <f>D93</f>
        <v>1.0055187637969094</v>
      </c>
      <c r="E94" s="82"/>
      <c r="F94" s="82"/>
    </row>
    <row r="95" spans="1:6" x14ac:dyDescent="0.25">
      <c r="A95" s="2" t="s">
        <v>146</v>
      </c>
      <c r="B95" s="3">
        <v>124.2</v>
      </c>
      <c r="C95" s="3"/>
      <c r="D95" s="45">
        <f>1+(B95/B94-1)/3</f>
        <v>1.003800217155266</v>
      </c>
      <c r="E95" s="82"/>
      <c r="F95" s="82"/>
    </row>
    <row r="96" spans="1:6" x14ac:dyDescent="0.25">
      <c r="A96" s="2" t="s">
        <v>147</v>
      </c>
      <c r="B96" s="3">
        <v>124.2</v>
      </c>
      <c r="C96" s="3"/>
      <c r="D96" s="45">
        <f>D95</f>
        <v>1.003800217155266</v>
      </c>
      <c r="E96" s="82"/>
      <c r="F96" s="82"/>
    </row>
    <row r="97" spans="1:6" x14ac:dyDescent="0.25">
      <c r="A97" s="2" t="s">
        <v>148</v>
      </c>
      <c r="B97" s="3">
        <v>124.2</v>
      </c>
      <c r="C97" s="3"/>
      <c r="D97" s="45">
        <f>D96</f>
        <v>1.003800217155266</v>
      </c>
      <c r="E97" s="82"/>
      <c r="F97" s="82"/>
    </row>
    <row r="98" spans="1:6" x14ac:dyDescent="0.25">
      <c r="A98" s="2" t="s">
        <v>149</v>
      </c>
      <c r="B98" s="3">
        <v>125.3</v>
      </c>
      <c r="C98" s="3"/>
      <c r="D98" s="45">
        <f>1+(B98/B97-1)/3</f>
        <v>1.0029522275899088</v>
      </c>
      <c r="E98" s="82"/>
      <c r="F98" s="82"/>
    </row>
    <row r="99" spans="1:6" x14ac:dyDescent="0.25">
      <c r="A99" s="2" t="s">
        <v>150</v>
      </c>
      <c r="B99" s="3">
        <v>125.3</v>
      </c>
      <c r="C99" s="3"/>
      <c r="D99" s="45">
        <f>D98</f>
        <v>1.0029522275899088</v>
      </c>
      <c r="E99" s="82"/>
      <c r="F99" s="82"/>
    </row>
    <row r="100" spans="1:6" x14ac:dyDescent="0.25">
      <c r="A100" s="2" t="s">
        <v>151</v>
      </c>
      <c r="B100" s="3">
        <v>125.3</v>
      </c>
      <c r="C100" s="3">
        <f>AVERAGE(B89:B100)</f>
        <v>123.27499999999999</v>
      </c>
      <c r="D100" s="45">
        <f>D99</f>
        <v>1.0029522275899088</v>
      </c>
      <c r="E100" s="82"/>
      <c r="F100" s="82"/>
    </row>
    <row r="101" spans="1:6" x14ac:dyDescent="0.25">
      <c r="A101" s="2" t="s">
        <v>152</v>
      </c>
      <c r="B101" s="3">
        <v>126.3</v>
      </c>
      <c r="C101" s="3"/>
      <c r="D101" s="45">
        <f>1+(B101/B100-1)/3</f>
        <v>1.0026602819898909</v>
      </c>
      <c r="E101" s="82"/>
      <c r="F101" s="82"/>
    </row>
    <row r="102" spans="1:6" x14ac:dyDescent="0.25">
      <c r="A102" s="2" t="s">
        <v>153</v>
      </c>
      <c r="B102" s="3">
        <v>126.3</v>
      </c>
      <c r="C102" s="3"/>
      <c r="D102" s="45">
        <f>D101</f>
        <v>1.0026602819898909</v>
      </c>
      <c r="E102" s="82"/>
      <c r="F102" s="82"/>
    </row>
    <row r="103" spans="1:6" x14ac:dyDescent="0.25">
      <c r="A103" s="2" t="s">
        <v>154</v>
      </c>
      <c r="B103" s="3">
        <v>126.3</v>
      </c>
      <c r="C103" s="3"/>
      <c r="D103" s="45">
        <f>D102</f>
        <v>1.0026602819898909</v>
      </c>
      <c r="E103" s="82"/>
      <c r="F103" s="82"/>
    </row>
    <row r="104" spans="1:6" x14ac:dyDescent="0.25">
      <c r="A104" s="2" t="s">
        <v>155</v>
      </c>
      <c r="B104" s="3">
        <v>128.80000000000001</v>
      </c>
      <c r="C104" s="3"/>
      <c r="D104" s="45">
        <f>1+(B104/B103-1)/3</f>
        <v>1.0065980469780946</v>
      </c>
      <c r="E104" s="82"/>
      <c r="F104" s="82"/>
    </row>
    <row r="105" spans="1:6" x14ac:dyDescent="0.25">
      <c r="A105" s="2" t="s">
        <v>156</v>
      </c>
      <c r="B105" s="3">
        <v>128.80000000000001</v>
      </c>
      <c r="C105" s="3"/>
      <c r="D105" s="45">
        <f>D104</f>
        <v>1.0065980469780946</v>
      </c>
      <c r="E105" s="82"/>
      <c r="F105" s="82"/>
    </row>
    <row r="106" spans="1:6" x14ac:dyDescent="0.25">
      <c r="A106" s="2" t="s">
        <v>157</v>
      </c>
      <c r="B106" s="3">
        <v>128.80000000000001</v>
      </c>
      <c r="D106" s="45">
        <f>D105</f>
        <v>1.0065980469780946</v>
      </c>
      <c r="E106" s="82"/>
      <c r="F106" s="82"/>
    </row>
    <row r="107" spans="1:6" x14ac:dyDescent="0.25">
      <c r="A107" s="2" t="s">
        <v>158</v>
      </c>
      <c r="B107" s="3">
        <v>130.6</v>
      </c>
      <c r="D107" s="45">
        <f>1+(B107/B106-1)/3</f>
        <v>1.0046583850931676</v>
      </c>
      <c r="E107" s="82"/>
      <c r="F107" s="82"/>
    </row>
    <row r="108" spans="1:6" x14ac:dyDescent="0.25">
      <c r="A108" s="2" t="s">
        <v>159</v>
      </c>
      <c r="B108" s="3">
        <v>130.6</v>
      </c>
      <c r="D108" s="45">
        <f>D107</f>
        <v>1.0046583850931676</v>
      </c>
      <c r="E108" s="82"/>
      <c r="F108" s="82"/>
    </row>
    <row r="109" spans="1:6" x14ac:dyDescent="0.25">
      <c r="A109" s="2" t="s">
        <v>160</v>
      </c>
      <c r="B109" s="3">
        <v>130.6</v>
      </c>
      <c r="D109" s="45">
        <f>D108</f>
        <v>1.0046583850931676</v>
      </c>
      <c r="E109" s="82"/>
      <c r="F109" s="82"/>
    </row>
    <row r="110" spans="1:6" x14ac:dyDescent="0.25">
      <c r="A110" s="2" t="s">
        <v>161</v>
      </c>
      <c r="B110" s="3">
        <v>132.19999999999999</v>
      </c>
      <c r="D110" s="45">
        <f>1+(B110/B109-1)/3</f>
        <v>1.0040837161817253</v>
      </c>
      <c r="E110" s="82"/>
      <c r="F110" s="82"/>
    </row>
    <row r="111" spans="1:6" x14ac:dyDescent="0.25">
      <c r="A111" s="2" t="s">
        <v>162</v>
      </c>
      <c r="B111" s="3">
        <v>132.19999999999999</v>
      </c>
      <c r="D111" s="45">
        <f>D110</f>
        <v>1.0040837161817253</v>
      </c>
      <c r="E111" s="82"/>
      <c r="F111" s="82"/>
    </row>
    <row r="112" spans="1:6" x14ac:dyDescent="0.25">
      <c r="A112" s="2" t="s">
        <v>163</v>
      </c>
      <c r="B112" s="3">
        <v>132.19999999999999</v>
      </c>
      <c r="C112" s="3">
        <f>AVERAGE(B101:B111)</f>
        <v>129.22727272727272</v>
      </c>
      <c r="D112" s="45">
        <f>D111</f>
        <v>1.0040837161817253</v>
      </c>
      <c r="E112" s="82"/>
      <c r="F112" s="82"/>
    </row>
    <row r="113" spans="1:6" x14ac:dyDescent="0.25">
      <c r="A113" s="2" t="s">
        <v>164</v>
      </c>
      <c r="B113" s="3">
        <v>133.30000000000001</v>
      </c>
      <c r="D113" s="45">
        <f>B113/B112</f>
        <v>1.008320726172466</v>
      </c>
      <c r="E113" s="82"/>
      <c r="F113" s="82"/>
    </row>
    <row r="114" spans="1:6" x14ac:dyDescent="0.25">
      <c r="A114" s="2" t="s">
        <v>165</v>
      </c>
      <c r="B114" s="3">
        <v>133.30000000000001</v>
      </c>
      <c r="D114" s="45">
        <f>B114/B113</f>
        <v>1</v>
      </c>
      <c r="E114" s="82"/>
      <c r="F114" s="82"/>
    </row>
    <row r="115" spans="1:6" x14ac:dyDescent="0.25">
      <c r="A115" s="2" t="s">
        <v>166</v>
      </c>
      <c r="B115" s="3">
        <f t="shared" ref="B115:B124" si="1">B114*(1+K$12)</f>
        <v>133.65565887500642</v>
      </c>
      <c r="D115" s="45">
        <f>B115/B114</f>
        <v>1.0026681085896956</v>
      </c>
      <c r="E115" s="82"/>
      <c r="F115" s="82"/>
    </row>
    <row r="116" spans="1:6" x14ac:dyDescent="0.25">
      <c r="A116" s="2" t="s">
        <v>167</v>
      </c>
      <c r="B116" s="3">
        <f t="shared" si="1"/>
        <v>134.01226668651225</v>
      </c>
      <c r="D116" s="45">
        <f t="shared" ref="D116:D124" si="2">B116/B115</f>
        <v>1.0026681085896956</v>
      </c>
      <c r="E116" s="82"/>
      <c r="F116" s="82"/>
    </row>
    <row r="117" spans="1:6" x14ac:dyDescent="0.25">
      <c r="A117" s="2" t="s">
        <v>168</v>
      </c>
      <c r="B117" s="3">
        <f t="shared" si="1"/>
        <v>134.3698259663831</v>
      </c>
      <c r="D117" s="45">
        <f t="shared" si="2"/>
        <v>1.0026681085896956</v>
      </c>
      <c r="E117" s="82"/>
      <c r="F117" s="82"/>
    </row>
    <row r="118" spans="1:6" x14ac:dyDescent="0.25">
      <c r="A118" s="2" t="s">
        <v>169</v>
      </c>
      <c r="B118" s="3">
        <f t="shared" si="1"/>
        <v>134.72833925323991</v>
      </c>
      <c r="D118" s="45">
        <f t="shared" si="2"/>
        <v>1.0026681085896956</v>
      </c>
      <c r="E118" s="82"/>
      <c r="F118" s="82"/>
    </row>
    <row r="119" spans="1:6" x14ac:dyDescent="0.25">
      <c r="A119" s="2" t="s">
        <v>170</v>
      </c>
      <c r="B119" s="3">
        <f t="shared" si="1"/>
        <v>135.0878090924769</v>
      </c>
      <c r="D119" s="45">
        <f t="shared" si="2"/>
        <v>1.0026681085896956</v>
      </c>
      <c r="E119" s="82"/>
      <c r="F119" s="82"/>
    </row>
    <row r="120" spans="1:6" x14ac:dyDescent="0.25">
      <c r="A120" s="2" t="s">
        <v>171</v>
      </c>
      <c r="B120" s="3">
        <f t="shared" si="1"/>
        <v>135.44823803627969</v>
      </c>
      <c r="D120" s="45">
        <f t="shared" si="2"/>
        <v>1.0026681085896956</v>
      </c>
      <c r="E120" s="82"/>
      <c r="F120" s="82"/>
    </row>
    <row r="121" spans="1:6" x14ac:dyDescent="0.25">
      <c r="A121" s="2" t="s">
        <v>172</v>
      </c>
      <c r="B121" s="3">
        <f t="shared" si="1"/>
        <v>135.80962864364341</v>
      </c>
      <c r="D121" s="45">
        <f t="shared" si="2"/>
        <v>1.0026681085896956</v>
      </c>
      <c r="E121" s="82"/>
      <c r="F121" s="82"/>
    </row>
    <row r="122" spans="1:6" x14ac:dyDescent="0.25">
      <c r="A122" s="2" t="s">
        <v>173</v>
      </c>
      <c r="B122" s="3">
        <f t="shared" si="1"/>
        <v>136.17198348039088</v>
      </c>
      <c r="D122" s="45">
        <f t="shared" si="2"/>
        <v>1.0026681085896956</v>
      </c>
      <c r="E122" s="82"/>
      <c r="F122" s="82"/>
    </row>
    <row r="123" spans="1:6" x14ac:dyDescent="0.25">
      <c r="A123" s="2" t="s">
        <v>174</v>
      </c>
      <c r="B123" s="3">
        <f t="shared" si="1"/>
        <v>136.53530511919078</v>
      </c>
      <c r="D123" s="45">
        <f t="shared" si="2"/>
        <v>1.0026681085896956</v>
      </c>
      <c r="E123" s="82"/>
      <c r="F123" s="82"/>
    </row>
    <row r="124" spans="1:6" x14ac:dyDescent="0.25">
      <c r="A124" s="2" t="s">
        <v>175</v>
      </c>
      <c r="B124" s="3">
        <f t="shared" si="1"/>
        <v>136.899596139576</v>
      </c>
      <c r="C124" s="3">
        <f>AVERAGE(B113:B124)</f>
        <v>134.94322094105829</v>
      </c>
      <c r="D124" s="45">
        <f t="shared" si="2"/>
        <v>1.0026681085896956</v>
      </c>
      <c r="E124" s="82"/>
      <c r="F124" s="82"/>
    </row>
  </sheetData>
  <mergeCells count="4">
    <mergeCell ref="H9:J9"/>
    <mergeCell ref="H11:J11"/>
    <mergeCell ref="H10:J10"/>
    <mergeCell ref="H12:J12"/>
  </mergeCells>
  <phoneticPr fontId="20" type="noConversion"/>
  <hyperlinks>
    <hyperlink ref="A2" r:id="rId1" xr:uid="{54A06498-F06D-4DB5-A874-AD73ED3634C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B927-65AC-4BF1-AF64-30FA8B55E6D2}">
  <sheetPr>
    <tabColor rgb="FF00B0F0"/>
  </sheetPr>
  <dimension ref="A1:R124"/>
  <sheetViews>
    <sheetView workbookViewId="0">
      <pane ySplit="16" topLeftCell="A101" activePane="bottomLeft" state="frozen"/>
      <selection pane="bottomLeft" activeCell="I11" sqref="I11"/>
    </sheetView>
  </sheetViews>
  <sheetFormatPr baseColWidth="10" defaultColWidth="11.42578125" defaultRowHeight="15" x14ac:dyDescent="0.25"/>
  <cols>
    <col min="7" max="7" width="21.5703125" customWidth="1"/>
  </cols>
  <sheetData>
    <row r="1" spans="1:18" ht="18.75" x14ac:dyDescent="0.3">
      <c r="A1" s="8" t="s">
        <v>176</v>
      </c>
      <c r="B1" s="7"/>
      <c r="C1" s="7"/>
    </row>
    <row r="2" spans="1:18" x14ac:dyDescent="0.25">
      <c r="A2" s="6" t="s">
        <v>177</v>
      </c>
    </row>
    <row r="3" spans="1:18" x14ac:dyDescent="0.25">
      <c r="A3" s="7"/>
      <c r="B3" s="9" t="s">
        <v>222</v>
      </c>
      <c r="C3" s="9"/>
    </row>
    <row r="4" spans="1:18" s="4" customFormat="1" ht="15.75" thickBot="1" x14ac:dyDescent="0.3">
      <c r="A4" s="9" t="s">
        <v>10</v>
      </c>
      <c r="B4" s="9" t="s">
        <v>179</v>
      </c>
      <c r="C4" s="9"/>
      <c r="D4" s="4" t="s">
        <v>8</v>
      </c>
      <c r="G4" s="36" t="s">
        <v>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8" ht="30" x14ac:dyDescent="0.25">
      <c r="A5" s="9" t="s">
        <v>14</v>
      </c>
      <c r="B5" s="10">
        <v>98.6</v>
      </c>
      <c r="D5" s="65">
        <f>B5/B5</f>
        <v>1</v>
      </c>
      <c r="G5" s="47" t="s">
        <v>223</v>
      </c>
      <c r="H5" s="3">
        <v>100</v>
      </c>
      <c r="I5" s="3">
        <v>103.55000000000001</v>
      </c>
      <c r="J5" s="3">
        <v>105.49166666666663</v>
      </c>
      <c r="K5" s="3">
        <v>108.40833333333332</v>
      </c>
      <c r="L5" s="3">
        <v>110.75833333333333</v>
      </c>
      <c r="M5" s="3">
        <v>112.18333333333334</v>
      </c>
      <c r="N5" s="3">
        <v>116.09166666666665</v>
      </c>
      <c r="O5" s="3">
        <v>122.78333333333335</v>
      </c>
      <c r="P5" s="3">
        <f>C112</f>
        <v>129.34545454545452</v>
      </c>
      <c r="Q5" s="3">
        <f>C124</f>
        <v>133.92609799020434</v>
      </c>
    </row>
    <row r="6" spans="1:18" ht="15.75" thickBot="1" x14ac:dyDescent="0.3">
      <c r="A6" s="9" t="s">
        <v>17</v>
      </c>
      <c r="B6" s="10">
        <v>98.9</v>
      </c>
      <c r="D6" s="65">
        <f>B6/B5</f>
        <v>1.0030425963488845</v>
      </c>
      <c r="G6" s="41" t="s">
        <v>15</v>
      </c>
      <c r="H6" s="22"/>
      <c r="I6" s="22">
        <f>I5/H5</f>
        <v>1.0355000000000001</v>
      </c>
      <c r="J6" s="22">
        <f t="shared" ref="J6:Q6" si="0">J5/I5</f>
        <v>1.0187510059552547</v>
      </c>
      <c r="K6" s="22">
        <f t="shared" si="0"/>
        <v>1.0276483134528795</v>
      </c>
      <c r="L6" s="22">
        <f t="shared" si="0"/>
        <v>1.0216773003305404</v>
      </c>
      <c r="M6" s="22">
        <f t="shared" si="0"/>
        <v>1.0128658490707998</v>
      </c>
      <c r="N6" s="22">
        <f t="shared" si="0"/>
        <v>1.0348388055266675</v>
      </c>
      <c r="O6" s="22">
        <f t="shared" si="0"/>
        <v>1.0576412317852275</v>
      </c>
      <c r="P6" s="46">
        <f>P5/O5</f>
        <v>1.0534447227809516</v>
      </c>
      <c r="Q6" s="22">
        <f t="shared" si="0"/>
        <v>1.0354140271944392</v>
      </c>
      <c r="R6" s="22"/>
    </row>
    <row r="7" spans="1:18" x14ac:dyDescent="0.25">
      <c r="A7" s="9" t="s">
        <v>19</v>
      </c>
      <c r="B7" s="10">
        <v>99.2</v>
      </c>
      <c r="D7" s="65">
        <f t="shared" ref="D7:D70" si="1">B7/B6</f>
        <v>1.0030333670374114</v>
      </c>
      <c r="G7" s="3"/>
    </row>
    <row r="8" spans="1:18" x14ac:dyDescent="0.25">
      <c r="A8" s="9" t="s">
        <v>21</v>
      </c>
      <c r="B8" s="10">
        <v>99.6</v>
      </c>
      <c r="D8" s="65">
        <f t="shared" si="1"/>
        <v>1.004032258064516</v>
      </c>
      <c r="G8" s="183" t="s">
        <v>22</v>
      </c>
      <c r="H8" s="183"/>
      <c r="I8" s="183"/>
    </row>
    <row r="9" spans="1:18" x14ac:dyDescent="0.25">
      <c r="A9" s="9" t="s">
        <v>24</v>
      </c>
      <c r="B9" s="10">
        <v>99.8</v>
      </c>
      <c r="D9" s="65">
        <f t="shared" si="1"/>
        <v>1.0020080321285141</v>
      </c>
      <c r="G9" s="181" t="s">
        <v>28</v>
      </c>
      <c r="H9" s="181"/>
      <c r="I9" t="s">
        <v>29</v>
      </c>
    </row>
    <row r="10" spans="1:18" x14ac:dyDescent="0.25">
      <c r="A10" s="9" t="s">
        <v>27</v>
      </c>
      <c r="B10" s="10">
        <v>100.1</v>
      </c>
      <c r="D10" s="65">
        <f t="shared" si="1"/>
        <v>1.003006012024048</v>
      </c>
      <c r="G10" t="s">
        <v>211</v>
      </c>
      <c r="H10" s="4"/>
      <c r="I10" s="105">
        <f>EXP(LN(1+(B114/B5-1))/((COUNT(B5:B114))-1))-1</f>
        <v>2.7008959984788916E-3</v>
      </c>
    </row>
    <row r="11" spans="1:18" x14ac:dyDescent="0.25">
      <c r="A11" s="9" t="s">
        <v>31</v>
      </c>
      <c r="B11" s="10">
        <v>100.1</v>
      </c>
      <c r="D11" s="65">
        <f t="shared" si="1"/>
        <v>1</v>
      </c>
      <c r="H11" s="3"/>
      <c r="I11" s="3"/>
    </row>
    <row r="12" spans="1:18" x14ac:dyDescent="0.25">
      <c r="A12" s="9" t="s">
        <v>34</v>
      </c>
      <c r="B12" s="10">
        <v>99.9</v>
      </c>
      <c r="D12" s="65">
        <f t="shared" si="1"/>
        <v>0.99800199800199807</v>
      </c>
      <c r="H12" s="3"/>
      <c r="I12" s="3"/>
    </row>
    <row r="13" spans="1:18" x14ac:dyDescent="0.25">
      <c r="A13" s="9" t="s">
        <v>37</v>
      </c>
      <c r="B13" s="10">
        <v>100.6</v>
      </c>
      <c r="D13" s="65">
        <f t="shared" si="1"/>
        <v>1.007007007007007</v>
      </c>
      <c r="H13" s="3"/>
      <c r="I13" s="3"/>
    </row>
    <row r="14" spans="1:18" x14ac:dyDescent="0.25">
      <c r="A14" s="9" t="s">
        <v>39</v>
      </c>
      <c r="B14" s="10">
        <v>101</v>
      </c>
      <c r="D14" s="65">
        <f t="shared" si="1"/>
        <v>1.0039761431411531</v>
      </c>
      <c r="H14" s="3"/>
      <c r="I14" s="3"/>
    </row>
    <row r="15" spans="1:18" x14ac:dyDescent="0.25">
      <c r="A15" s="9" t="s">
        <v>41</v>
      </c>
      <c r="B15" s="10">
        <v>101.3</v>
      </c>
      <c r="D15" s="65">
        <f t="shared" si="1"/>
        <v>1.002970297029703</v>
      </c>
      <c r="H15" s="3"/>
      <c r="I15" s="3"/>
    </row>
    <row r="16" spans="1:18" x14ac:dyDescent="0.25">
      <c r="A16" s="9" t="s">
        <v>43</v>
      </c>
      <c r="B16" s="10">
        <v>100.9</v>
      </c>
      <c r="C16" s="3">
        <f>AVERAGE(B5:B16)</f>
        <v>100</v>
      </c>
      <c r="D16" s="65">
        <f t="shared" si="1"/>
        <v>0.99605133267522217</v>
      </c>
      <c r="H16" s="3"/>
      <c r="I16" s="3"/>
    </row>
    <row r="17" spans="1:9" x14ac:dyDescent="0.25">
      <c r="A17" s="9" t="s">
        <v>45</v>
      </c>
      <c r="B17" s="10">
        <v>101.5</v>
      </c>
      <c r="C17" s="3"/>
      <c r="D17" s="65">
        <f t="shared" si="1"/>
        <v>1.0059464816650148</v>
      </c>
      <c r="H17" s="3"/>
      <c r="I17" s="3"/>
    </row>
    <row r="18" spans="1:9" x14ac:dyDescent="0.25">
      <c r="A18" s="9" t="s">
        <v>47</v>
      </c>
      <c r="B18" s="10">
        <v>102.1</v>
      </c>
      <c r="C18" s="3"/>
      <c r="D18" s="65">
        <f t="shared" si="1"/>
        <v>1.005911330049261</v>
      </c>
      <c r="H18" s="3"/>
      <c r="I18" s="3"/>
    </row>
    <row r="19" spans="1:9" x14ac:dyDescent="0.25">
      <c r="A19" s="9" t="s">
        <v>49</v>
      </c>
      <c r="B19" s="10">
        <v>102.5</v>
      </c>
      <c r="C19" s="3"/>
      <c r="D19" s="65">
        <f t="shared" si="1"/>
        <v>1.0039177277179236</v>
      </c>
      <c r="H19" s="3"/>
      <c r="I19" s="3"/>
    </row>
    <row r="20" spans="1:9" x14ac:dyDescent="0.25">
      <c r="A20" s="9" t="s">
        <v>51</v>
      </c>
      <c r="B20" s="10">
        <v>102.9</v>
      </c>
      <c r="C20" s="3"/>
      <c r="D20" s="65">
        <f t="shared" si="1"/>
        <v>1.0039024390243902</v>
      </c>
      <c r="G20" s="3"/>
      <c r="H20" s="3"/>
      <c r="I20" s="3"/>
    </row>
    <row r="21" spans="1:9" x14ac:dyDescent="0.25">
      <c r="A21" s="9" t="s">
        <v>53</v>
      </c>
      <c r="B21" s="10">
        <v>103.2</v>
      </c>
      <c r="C21" s="3"/>
      <c r="D21" s="65">
        <f t="shared" si="1"/>
        <v>1.0029154518950436</v>
      </c>
      <c r="G21" s="3"/>
      <c r="H21" s="3"/>
    </row>
    <row r="22" spans="1:9" x14ac:dyDescent="0.25">
      <c r="A22" s="9" t="s">
        <v>55</v>
      </c>
      <c r="B22" s="10">
        <v>103.8</v>
      </c>
      <c r="C22" s="3"/>
      <c r="D22" s="65">
        <f t="shared" si="1"/>
        <v>1.0058139534883721</v>
      </c>
      <c r="G22" s="3"/>
    </row>
    <row r="23" spans="1:9" x14ac:dyDescent="0.25">
      <c r="A23" s="9" t="s">
        <v>57</v>
      </c>
      <c r="B23" s="10">
        <v>104.5</v>
      </c>
      <c r="C23" s="3"/>
      <c r="D23" s="65">
        <f t="shared" si="1"/>
        <v>1.0067437379576107</v>
      </c>
    </row>
    <row r="24" spans="1:9" x14ac:dyDescent="0.25">
      <c r="A24" s="9" t="s">
        <v>59</v>
      </c>
      <c r="B24" s="10">
        <v>103.9</v>
      </c>
      <c r="C24" s="3"/>
      <c r="D24" s="65">
        <f t="shared" si="1"/>
        <v>0.99425837320574173</v>
      </c>
      <c r="G24" s="3"/>
    </row>
    <row r="25" spans="1:9" x14ac:dyDescent="0.25">
      <c r="A25" s="9" t="s">
        <v>61</v>
      </c>
      <c r="B25" s="10">
        <v>104.2</v>
      </c>
      <c r="C25" s="3"/>
      <c r="D25" s="65">
        <f t="shared" si="1"/>
        <v>1.0028873917228103</v>
      </c>
      <c r="G25" s="3"/>
    </row>
    <row r="26" spans="1:9" x14ac:dyDescent="0.25">
      <c r="A26" s="9" t="s">
        <v>63</v>
      </c>
      <c r="B26" s="10">
        <v>104.7</v>
      </c>
      <c r="C26" s="3"/>
      <c r="D26" s="65">
        <f t="shared" si="1"/>
        <v>1.0047984644913628</v>
      </c>
      <c r="G26" s="3"/>
    </row>
    <row r="27" spans="1:9" x14ac:dyDescent="0.25">
      <c r="A27" s="9" t="s">
        <v>65</v>
      </c>
      <c r="B27" s="10">
        <v>104.9</v>
      </c>
      <c r="C27" s="3"/>
      <c r="D27" s="65">
        <f t="shared" si="1"/>
        <v>1.0019102196752627</v>
      </c>
      <c r="G27" s="3"/>
      <c r="H27" s="82"/>
    </row>
    <row r="28" spans="1:9" x14ac:dyDescent="0.25">
      <c r="A28" s="9" t="s">
        <v>67</v>
      </c>
      <c r="B28" s="10">
        <v>104.4</v>
      </c>
      <c r="C28" s="3">
        <f>AVERAGE(B17:B28)</f>
        <v>103.55000000000001</v>
      </c>
      <c r="D28" s="65">
        <f t="shared" si="1"/>
        <v>0.99523355576739747</v>
      </c>
      <c r="G28" s="3"/>
      <c r="H28" s="82"/>
    </row>
    <row r="29" spans="1:9" x14ac:dyDescent="0.25">
      <c r="A29" s="9" t="s">
        <v>69</v>
      </c>
      <c r="B29" s="10">
        <v>104.3</v>
      </c>
      <c r="C29" s="3"/>
      <c r="D29" s="65">
        <f t="shared" si="1"/>
        <v>0.99904214559386961</v>
      </c>
      <c r="G29" s="3"/>
    </row>
    <row r="30" spans="1:9" x14ac:dyDescent="0.25">
      <c r="A30" s="9" t="s">
        <v>71</v>
      </c>
      <c r="B30" s="10">
        <v>104.7</v>
      </c>
      <c r="C30" s="3"/>
      <c r="D30" s="65">
        <f t="shared" si="1"/>
        <v>1.0038350910834133</v>
      </c>
      <c r="G30" s="3"/>
    </row>
    <row r="31" spans="1:9" x14ac:dyDescent="0.25">
      <c r="A31" s="9" t="s">
        <v>73</v>
      </c>
      <c r="B31" s="10">
        <v>105</v>
      </c>
      <c r="C31" s="3"/>
      <c r="D31" s="65">
        <f t="shared" si="1"/>
        <v>1.002865329512894</v>
      </c>
      <c r="G31" s="3"/>
    </row>
    <row r="32" spans="1:9" x14ac:dyDescent="0.25">
      <c r="A32" s="9" t="s">
        <v>75</v>
      </c>
      <c r="B32" s="10">
        <v>105.2</v>
      </c>
      <c r="C32" s="3"/>
      <c r="D32" s="65">
        <f t="shared" si="1"/>
        <v>1.0019047619047619</v>
      </c>
      <c r="G32" s="3"/>
    </row>
    <row r="33" spans="1:7" x14ac:dyDescent="0.25">
      <c r="A33" s="9" t="s">
        <v>77</v>
      </c>
      <c r="B33" s="10">
        <v>105.4</v>
      </c>
      <c r="C33" s="3"/>
      <c r="D33" s="65">
        <f t="shared" si="1"/>
        <v>1.0019011406844107</v>
      </c>
      <c r="G33" s="3"/>
    </row>
    <row r="34" spans="1:7" x14ac:dyDescent="0.25">
      <c r="A34" s="9" t="s">
        <v>79</v>
      </c>
      <c r="B34" s="10">
        <v>105.8</v>
      </c>
      <c r="C34" s="3"/>
      <c r="D34" s="65">
        <f t="shared" si="1"/>
        <v>1.0037950664136621</v>
      </c>
      <c r="G34" s="3"/>
    </row>
    <row r="35" spans="1:7" x14ac:dyDescent="0.25">
      <c r="A35" s="9" t="s">
        <v>81</v>
      </c>
      <c r="B35" s="10">
        <v>106.1</v>
      </c>
      <c r="C35" s="3"/>
      <c r="D35" s="65">
        <f t="shared" si="1"/>
        <v>1.0028355387523629</v>
      </c>
      <c r="G35" s="3"/>
    </row>
    <row r="36" spans="1:7" x14ac:dyDescent="0.25">
      <c r="A36" s="9" t="s">
        <v>83</v>
      </c>
      <c r="B36" s="10">
        <v>105.3</v>
      </c>
      <c r="C36" s="3"/>
      <c r="D36" s="65">
        <f t="shared" si="1"/>
        <v>0.99245994344957589</v>
      </c>
      <c r="G36" s="3"/>
    </row>
    <row r="37" spans="1:7" x14ac:dyDescent="0.25">
      <c r="A37" s="9" t="s">
        <v>85</v>
      </c>
      <c r="B37" s="10">
        <v>105.9</v>
      </c>
      <c r="C37" s="3"/>
      <c r="D37" s="65">
        <f t="shared" si="1"/>
        <v>1.0056980056980058</v>
      </c>
      <c r="G37" s="3"/>
    </row>
    <row r="38" spans="1:7" x14ac:dyDescent="0.25">
      <c r="A38" s="9" t="s">
        <v>87</v>
      </c>
      <c r="B38" s="10">
        <v>106</v>
      </c>
      <c r="C38" s="3"/>
      <c r="D38" s="65">
        <f t="shared" si="1"/>
        <v>1.0009442870632672</v>
      </c>
      <c r="G38" s="3"/>
    </row>
    <row r="39" spans="1:7" x14ac:dyDescent="0.25">
      <c r="A39" s="9" t="s">
        <v>89</v>
      </c>
      <c r="B39" s="10">
        <v>106.1</v>
      </c>
      <c r="C39" s="3"/>
      <c r="D39" s="65">
        <f t="shared" si="1"/>
        <v>1.0009433962264151</v>
      </c>
      <c r="G39" s="3"/>
    </row>
    <row r="40" spans="1:7" x14ac:dyDescent="0.25">
      <c r="A40" s="9" t="s">
        <v>91</v>
      </c>
      <c r="B40" s="10">
        <v>106.1</v>
      </c>
      <c r="C40" s="3">
        <f>AVERAGE(B29:B40)</f>
        <v>105.49166666666663</v>
      </c>
      <c r="D40" s="65">
        <f t="shared" si="1"/>
        <v>1</v>
      </c>
      <c r="G40" s="3"/>
    </row>
    <row r="41" spans="1:7" x14ac:dyDescent="0.25">
      <c r="A41" s="9" t="s">
        <v>92</v>
      </c>
      <c r="B41" s="10">
        <v>106</v>
      </c>
      <c r="C41" s="3"/>
      <c r="D41" s="65">
        <f t="shared" si="1"/>
        <v>0.99905749293119706</v>
      </c>
      <c r="G41" s="3"/>
    </row>
    <row r="42" spans="1:7" x14ac:dyDescent="0.25">
      <c r="A42" s="9" t="s">
        <v>93</v>
      </c>
      <c r="B42" s="10">
        <v>107</v>
      </c>
      <c r="C42" s="3"/>
      <c r="D42" s="65">
        <f t="shared" si="1"/>
        <v>1.0094339622641511</v>
      </c>
      <c r="G42" s="3"/>
    </row>
    <row r="43" spans="1:7" x14ac:dyDescent="0.25">
      <c r="A43" s="9" t="s">
        <v>94</v>
      </c>
      <c r="B43" s="10">
        <v>107.3</v>
      </c>
      <c r="C43" s="3"/>
      <c r="D43" s="65">
        <f t="shared" si="1"/>
        <v>1.002803738317757</v>
      </c>
    </row>
    <row r="44" spans="1:7" x14ac:dyDescent="0.25">
      <c r="A44" s="9" t="s">
        <v>95</v>
      </c>
      <c r="B44" s="10">
        <v>107.7</v>
      </c>
      <c r="C44" s="3"/>
      <c r="D44" s="65">
        <f t="shared" si="1"/>
        <v>1.0037278657968314</v>
      </c>
      <c r="G44" s="3"/>
    </row>
    <row r="45" spans="1:7" x14ac:dyDescent="0.25">
      <c r="A45" s="9" t="s">
        <v>96</v>
      </c>
      <c r="B45" s="10">
        <v>107.8</v>
      </c>
      <c r="C45" s="3"/>
      <c r="D45" s="65">
        <f t="shared" si="1"/>
        <v>1.000928505106778</v>
      </c>
      <c r="G45" s="3"/>
    </row>
    <row r="46" spans="1:7" x14ac:dyDescent="0.25">
      <c r="A46" s="9" t="s">
        <v>97</v>
      </c>
      <c r="B46" s="10">
        <v>108.5</v>
      </c>
      <c r="C46" s="3"/>
      <c r="D46" s="65">
        <f t="shared" si="1"/>
        <v>1.0064935064935066</v>
      </c>
      <c r="G46" s="3"/>
    </row>
    <row r="47" spans="1:7" x14ac:dyDescent="0.25">
      <c r="A47" s="9" t="s">
        <v>98</v>
      </c>
      <c r="B47" s="10">
        <v>109.3</v>
      </c>
      <c r="C47" s="3"/>
      <c r="D47" s="65">
        <f t="shared" si="1"/>
        <v>1.0073732718894008</v>
      </c>
      <c r="G47" s="3"/>
    </row>
    <row r="48" spans="1:7" x14ac:dyDescent="0.25">
      <c r="A48" s="9" t="s">
        <v>99</v>
      </c>
      <c r="B48" s="10">
        <v>108.9</v>
      </c>
      <c r="C48" s="3"/>
      <c r="D48" s="65">
        <f t="shared" si="1"/>
        <v>0.99634034766697177</v>
      </c>
      <c r="G48" s="3"/>
    </row>
    <row r="49" spans="1:7" x14ac:dyDescent="0.25">
      <c r="A49" s="9" t="s">
        <v>100</v>
      </c>
      <c r="B49" s="10">
        <v>109.5</v>
      </c>
      <c r="C49" s="3"/>
      <c r="D49" s="65">
        <f t="shared" si="1"/>
        <v>1.0055096418732783</v>
      </c>
      <c r="G49" s="3"/>
    </row>
    <row r="50" spans="1:7" x14ac:dyDescent="0.25">
      <c r="A50" s="9" t="s">
        <v>101</v>
      </c>
      <c r="B50" s="10">
        <v>109.3</v>
      </c>
      <c r="C50" s="3"/>
      <c r="D50" s="65">
        <f t="shared" si="1"/>
        <v>0.99817351598173509</v>
      </c>
      <c r="G50" s="3"/>
    </row>
    <row r="51" spans="1:7" x14ac:dyDescent="0.25">
      <c r="A51" s="9" t="s">
        <v>102</v>
      </c>
      <c r="B51" s="10">
        <v>109.8</v>
      </c>
      <c r="C51" s="3"/>
      <c r="D51" s="65">
        <f t="shared" si="1"/>
        <v>1.0045745654162854</v>
      </c>
      <c r="G51" s="3"/>
    </row>
    <row r="52" spans="1:7" x14ac:dyDescent="0.25">
      <c r="A52" s="9" t="s">
        <v>103</v>
      </c>
      <c r="B52" s="10">
        <v>109.8</v>
      </c>
      <c r="C52" s="3">
        <f>AVERAGE(B41:B52)</f>
        <v>108.40833333333332</v>
      </c>
      <c r="D52" s="65">
        <f t="shared" si="1"/>
        <v>1</v>
      </c>
      <c r="G52" s="3"/>
    </row>
    <row r="53" spans="1:7" x14ac:dyDescent="0.25">
      <c r="A53" s="9" t="s">
        <v>104</v>
      </c>
      <c r="B53" s="10">
        <v>109.3</v>
      </c>
      <c r="C53" s="3"/>
      <c r="D53" s="65">
        <f t="shared" si="1"/>
        <v>0.99544626593806917</v>
      </c>
      <c r="G53" s="3"/>
    </row>
    <row r="54" spans="1:7" x14ac:dyDescent="0.25">
      <c r="A54" s="9" t="s">
        <v>105</v>
      </c>
      <c r="B54" s="10">
        <v>110.2</v>
      </c>
      <c r="C54" s="3"/>
      <c r="D54" s="65">
        <f t="shared" si="1"/>
        <v>1.0082342177493138</v>
      </c>
      <c r="G54" s="3"/>
    </row>
    <row r="55" spans="1:7" x14ac:dyDescent="0.25">
      <c r="A55" s="9" t="s">
        <v>106</v>
      </c>
      <c r="B55" s="10">
        <v>110.4</v>
      </c>
      <c r="C55" s="3"/>
      <c r="D55" s="65">
        <f t="shared" si="1"/>
        <v>1.001814882032668</v>
      </c>
    </row>
    <row r="56" spans="1:7" x14ac:dyDescent="0.25">
      <c r="A56" s="9" t="s">
        <v>107</v>
      </c>
      <c r="B56" s="10">
        <v>110.8</v>
      </c>
      <c r="C56" s="3"/>
      <c r="D56" s="65">
        <f t="shared" si="1"/>
        <v>1.0036231884057971</v>
      </c>
      <c r="G56" s="3"/>
    </row>
    <row r="57" spans="1:7" x14ac:dyDescent="0.25">
      <c r="A57" s="9" t="s">
        <v>108</v>
      </c>
      <c r="B57" s="10">
        <v>110.5</v>
      </c>
      <c r="C57" s="3"/>
      <c r="D57" s="65">
        <f t="shared" si="1"/>
        <v>0.99729241877256325</v>
      </c>
      <c r="G57" s="3"/>
    </row>
    <row r="58" spans="1:7" x14ac:dyDescent="0.25">
      <c r="A58" s="9" t="s">
        <v>109</v>
      </c>
      <c r="B58" s="10">
        <v>110.6</v>
      </c>
      <c r="C58" s="3"/>
      <c r="D58" s="65">
        <f t="shared" si="1"/>
        <v>1.0009049773755656</v>
      </c>
      <c r="G58" s="3"/>
    </row>
    <row r="59" spans="1:7" x14ac:dyDescent="0.25">
      <c r="A59" s="9" t="s">
        <v>110</v>
      </c>
      <c r="B59" s="10">
        <v>111.4</v>
      </c>
      <c r="C59" s="3"/>
      <c r="D59" s="65">
        <f t="shared" si="1"/>
        <v>1.007233273056058</v>
      </c>
      <c r="G59" s="3"/>
    </row>
    <row r="60" spans="1:7" x14ac:dyDescent="0.25">
      <c r="A60" s="9" t="s">
        <v>111</v>
      </c>
      <c r="B60" s="10">
        <v>110.6</v>
      </c>
      <c r="C60" s="3"/>
      <c r="D60" s="65">
        <f t="shared" si="1"/>
        <v>0.99281867145421898</v>
      </c>
      <c r="G60" s="3"/>
    </row>
    <row r="61" spans="1:7" x14ac:dyDescent="0.25">
      <c r="A61" s="9" t="s">
        <v>112</v>
      </c>
      <c r="B61" s="10">
        <v>111.1</v>
      </c>
      <c r="C61" s="3"/>
      <c r="D61" s="65">
        <f t="shared" si="1"/>
        <v>1.0045207956600362</v>
      </c>
      <c r="G61" s="3"/>
    </row>
    <row r="62" spans="1:7" x14ac:dyDescent="0.25">
      <c r="A62" s="9" t="s">
        <v>113</v>
      </c>
      <c r="B62" s="10">
        <v>111.3</v>
      </c>
      <c r="C62" s="3"/>
      <c r="D62" s="65">
        <f t="shared" si="1"/>
        <v>1.0018001800180019</v>
      </c>
      <c r="G62" s="3"/>
    </row>
    <row r="63" spans="1:7" x14ac:dyDescent="0.25">
      <c r="A63" s="9" t="s">
        <v>114</v>
      </c>
      <c r="B63" s="10">
        <v>111.6</v>
      </c>
      <c r="C63" s="3"/>
      <c r="D63" s="65">
        <f t="shared" si="1"/>
        <v>1.0026954177897573</v>
      </c>
      <c r="G63" s="3"/>
    </row>
    <row r="64" spans="1:7" x14ac:dyDescent="0.25">
      <c r="A64" s="9" t="s">
        <v>115</v>
      </c>
      <c r="B64" s="10">
        <v>111.3</v>
      </c>
      <c r="C64" s="3">
        <f>AVERAGE(B53:B64)</f>
        <v>110.75833333333333</v>
      </c>
      <c r="D64" s="65">
        <f t="shared" si="1"/>
        <v>0.99731182795698925</v>
      </c>
      <c r="G64" s="3"/>
    </row>
    <row r="65" spans="1:7" x14ac:dyDescent="0.25">
      <c r="A65" s="9" t="s">
        <v>116</v>
      </c>
      <c r="B65" s="10">
        <v>111.3</v>
      </c>
      <c r="C65" s="3"/>
      <c r="D65" s="65">
        <f t="shared" si="1"/>
        <v>1</v>
      </c>
      <c r="G65" s="3"/>
    </row>
    <row r="66" spans="1:7" x14ac:dyDescent="0.25">
      <c r="A66" s="9" t="s">
        <v>117</v>
      </c>
      <c r="B66" s="10">
        <v>111.2</v>
      </c>
      <c r="C66" s="3"/>
      <c r="D66" s="65">
        <f t="shared" si="1"/>
        <v>0.99910152740341429</v>
      </c>
      <c r="G66" s="3"/>
    </row>
    <row r="67" spans="1:7" x14ac:dyDescent="0.25">
      <c r="A67" s="9" t="s">
        <v>118</v>
      </c>
      <c r="B67" s="10">
        <v>111.2</v>
      </c>
      <c r="C67" s="3"/>
      <c r="D67" s="65">
        <f t="shared" si="1"/>
        <v>1</v>
      </c>
    </row>
    <row r="68" spans="1:7" x14ac:dyDescent="0.25">
      <c r="A68" s="9" t="s">
        <v>119</v>
      </c>
      <c r="B68" s="10">
        <v>111.7</v>
      </c>
      <c r="C68" s="3"/>
      <c r="D68" s="65">
        <f t="shared" si="1"/>
        <v>1.0044964028776979</v>
      </c>
      <c r="G68" s="3"/>
    </row>
    <row r="69" spans="1:7" x14ac:dyDescent="0.25">
      <c r="A69" s="9" t="s">
        <v>120</v>
      </c>
      <c r="B69" s="10">
        <v>111.9</v>
      </c>
      <c r="C69" s="3"/>
      <c r="D69" s="65">
        <f t="shared" si="1"/>
        <v>1.0017905102954343</v>
      </c>
      <c r="G69" s="3"/>
    </row>
    <row r="70" spans="1:7" x14ac:dyDescent="0.25">
      <c r="A70" s="9" t="s">
        <v>121</v>
      </c>
      <c r="B70" s="10">
        <v>112.1</v>
      </c>
      <c r="C70" s="3"/>
      <c r="D70" s="65">
        <f t="shared" si="1"/>
        <v>1.0017873100983019</v>
      </c>
      <c r="G70" s="3"/>
    </row>
    <row r="71" spans="1:7" x14ac:dyDescent="0.25">
      <c r="A71" s="9" t="s">
        <v>122</v>
      </c>
      <c r="B71" s="10">
        <v>112.9</v>
      </c>
      <c r="C71" s="3"/>
      <c r="D71" s="65">
        <f t="shared" ref="D71:D124" si="2">B71/B70</f>
        <v>1.0071364852809992</v>
      </c>
      <c r="G71" s="3"/>
    </row>
    <row r="72" spans="1:7" x14ac:dyDescent="0.25">
      <c r="A72" s="9" t="s">
        <v>123</v>
      </c>
      <c r="B72" s="10">
        <v>112.5</v>
      </c>
      <c r="C72" s="3"/>
      <c r="D72" s="65">
        <f t="shared" si="2"/>
        <v>0.99645704162976079</v>
      </c>
      <c r="G72" s="3"/>
    </row>
    <row r="73" spans="1:7" x14ac:dyDescent="0.25">
      <c r="A73" s="9" t="s">
        <v>124</v>
      </c>
      <c r="B73" s="10">
        <v>112.9</v>
      </c>
      <c r="C73" s="3"/>
      <c r="D73" s="65">
        <f t="shared" si="2"/>
        <v>1.0035555555555555</v>
      </c>
      <c r="G73" s="3"/>
    </row>
    <row r="74" spans="1:7" x14ac:dyDescent="0.25">
      <c r="A74" s="9" t="s">
        <v>125</v>
      </c>
      <c r="B74" s="10">
        <v>113.2</v>
      </c>
      <c r="C74" s="3"/>
      <c r="D74" s="65">
        <f t="shared" si="2"/>
        <v>1.0026572187776794</v>
      </c>
      <c r="G74" s="3"/>
    </row>
    <row r="75" spans="1:7" x14ac:dyDescent="0.25">
      <c r="A75" s="9" t="s">
        <v>126</v>
      </c>
      <c r="B75" s="10">
        <v>112.4</v>
      </c>
      <c r="C75" s="3"/>
      <c r="D75" s="65">
        <f t="shared" si="2"/>
        <v>0.99293286219081278</v>
      </c>
      <c r="G75" s="3"/>
    </row>
    <row r="76" spans="1:7" x14ac:dyDescent="0.25">
      <c r="A76" s="9" t="s">
        <v>127</v>
      </c>
      <c r="B76" s="10">
        <v>112.9</v>
      </c>
      <c r="C76" s="3">
        <f>AVERAGE(B65:B76)</f>
        <v>112.18333333333334</v>
      </c>
      <c r="D76" s="65">
        <f t="shared" si="2"/>
        <v>1.0044483985765125</v>
      </c>
      <c r="G76" s="3"/>
    </row>
    <row r="77" spans="1:7" x14ac:dyDescent="0.25">
      <c r="A77" s="9" t="s">
        <v>128</v>
      </c>
      <c r="B77" s="10">
        <v>114.1</v>
      </c>
      <c r="C77" s="3"/>
      <c r="D77" s="65">
        <f t="shared" si="2"/>
        <v>1.0106288751107173</v>
      </c>
      <c r="G77" s="3"/>
    </row>
    <row r="78" spans="1:7" x14ac:dyDescent="0.25">
      <c r="A78" s="9" t="s">
        <v>129</v>
      </c>
      <c r="B78" s="10">
        <v>114.9</v>
      </c>
      <c r="C78" s="3"/>
      <c r="D78" s="65">
        <f t="shared" si="2"/>
        <v>1.0070113935144611</v>
      </c>
    </row>
    <row r="79" spans="1:7" x14ac:dyDescent="0.25">
      <c r="A79" s="9" t="s">
        <v>130</v>
      </c>
      <c r="B79" s="10">
        <v>114.6</v>
      </c>
      <c r="C79" s="3"/>
      <c r="D79" s="65">
        <f t="shared" si="2"/>
        <v>0.99738903394255862</v>
      </c>
    </row>
    <row r="80" spans="1:7" x14ac:dyDescent="0.25">
      <c r="A80" s="9" t="s">
        <v>131</v>
      </c>
      <c r="B80" s="10">
        <v>115</v>
      </c>
      <c r="C80" s="3"/>
      <c r="D80" s="65">
        <f t="shared" si="2"/>
        <v>1.0034904013961605</v>
      </c>
    </row>
    <row r="81" spans="1:7" x14ac:dyDescent="0.25">
      <c r="A81" s="9" t="s">
        <v>132</v>
      </c>
      <c r="B81" s="10">
        <v>114.9</v>
      </c>
      <c r="C81" s="3"/>
      <c r="D81" s="65">
        <f t="shared" si="2"/>
        <v>0.99913043478260877</v>
      </c>
    </row>
    <row r="82" spans="1:7" x14ac:dyDescent="0.25">
      <c r="A82" s="9" t="s">
        <v>133</v>
      </c>
      <c r="B82" s="10">
        <v>115.3</v>
      </c>
      <c r="C82" s="3"/>
      <c r="D82" s="65">
        <f t="shared" si="2"/>
        <v>1.0034812880765882</v>
      </c>
      <c r="G82" s="3"/>
    </row>
    <row r="83" spans="1:7" x14ac:dyDescent="0.25">
      <c r="A83" s="9" t="s">
        <v>134</v>
      </c>
      <c r="B83" s="10">
        <v>116.3</v>
      </c>
      <c r="C83" s="3"/>
      <c r="D83" s="65">
        <f t="shared" si="2"/>
        <v>1.0086730268863833</v>
      </c>
      <c r="G83" s="3"/>
    </row>
    <row r="84" spans="1:7" x14ac:dyDescent="0.25">
      <c r="A84" s="9" t="s">
        <v>135</v>
      </c>
      <c r="B84" s="10">
        <v>116.3</v>
      </c>
      <c r="C84" s="3"/>
      <c r="D84" s="65">
        <f t="shared" si="2"/>
        <v>1</v>
      </c>
      <c r="G84" s="3"/>
    </row>
    <row r="85" spans="1:7" x14ac:dyDescent="0.25">
      <c r="A85" s="9" t="s">
        <v>136</v>
      </c>
      <c r="B85" s="10">
        <v>117.5</v>
      </c>
      <c r="C85" s="3"/>
      <c r="D85" s="65">
        <f t="shared" si="2"/>
        <v>1.0103181427343078</v>
      </c>
      <c r="G85" s="3"/>
    </row>
    <row r="86" spans="1:7" x14ac:dyDescent="0.25">
      <c r="A86" s="9" t="s">
        <v>137</v>
      </c>
      <c r="B86" s="10">
        <v>117.2</v>
      </c>
      <c r="C86" s="3"/>
      <c r="D86" s="65">
        <f t="shared" si="2"/>
        <v>0.99744680851063827</v>
      </c>
      <c r="G86" s="3"/>
    </row>
    <row r="87" spans="1:7" x14ac:dyDescent="0.25">
      <c r="A87" s="9" t="s">
        <v>138</v>
      </c>
      <c r="B87" s="10">
        <v>118.1</v>
      </c>
      <c r="C87" s="3"/>
      <c r="D87" s="65">
        <f t="shared" si="2"/>
        <v>1.007679180887372</v>
      </c>
      <c r="G87" s="3"/>
    </row>
    <row r="88" spans="1:7" x14ac:dyDescent="0.25">
      <c r="A88" s="9" t="s">
        <v>139</v>
      </c>
      <c r="B88" s="10">
        <v>118.9</v>
      </c>
      <c r="C88" s="3">
        <f>AVERAGE(B77:B88)</f>
        <v>116.09166666666665</v>
      </c>
      <c r="D88" s="65">
        <f t="shared" si="2"/>
        <v>1.0067739204064354</v>
      </c>
      <c r="G88" s="3"/>
    </row>
    <row r="89" spans="1:7" x14ac:dyDescent="0.25">
      <c r="A89" s="9" t="s">
        <v>140</v>
      </c>
      <c r="B89" s="10">
        <v>117.8</v>
      </c>
      <c r="C89" s="3"/>
      <c r="D89" s="65">
        <f t="shared" si="2"/>
        <v>0.99074852817493686</v>
      </c>
      <c r="G89" s="3"/>
    </row>
    <row r="90" spans="1:7" x14ac:dyDescent="0.25">
      <c r="A90" s="9" t="s">
        <v>141</v>
      </c>
      <c r="B90" s="10">
        <v>119.1</v>
      </c>
      <c r="C90" s="3"/>
      <c r="D90" s="65">
        <f t="shared" si="2"/>
        <v>1.0110356536502547</v>
      </c>
      <c r="G90" s="3"/>
    </row>
    <row r="91" spans="1:7" x14ac:dyDescent="0.25">
      <c r="A91" s="9" t="s">
        <v>142</v>
      </c>
      <c r="B91" s="10">
        <v>119.8</v>
      </c>
      <c r="C91" s="3"/>
      <c r="D91" s="65">
        <f t="shared" si="2"/>
        <v>1.0058774139378674</v>
      </c>
    </row>
    <row r="92" spans="1:7" x14ac:dyDescent="0.25">
      <c r="A92" s="9" t="s">
        <v>143</v>
      </c>
      <c r="B92" s="10">
        <v>121.2</v>
      </c>
      <c r="C92" s="3"/>
      <c r="D92" s="65">
        <f t="shared" si="2"/>
        <v>1.011686143572621</v>
      </c>
      <c r="G92" s="3"/>
    </row>
    <row r="93" spans="1:7" x14ac:dyDescent="0.25">
      <c r="A93" s="9" t="s">
        <v>144</v>
      </c>
      <c r="B93" s="10">
        <v>121.5</v>
      </c>
      <c r="C93" s="3"/>
      <c r="D93" s="65">
        <f t="shared" si="2"/>
        <v>1.0024752475247525</v>
      </c>
      <c r="G93" s="3"/>
    </row>
    <row r="94" spans="1:7" x14ac:dyDescent="0.25">
      <c r="A94" s="9" t="s">
        <v>145</v>
      </c>
      <c r="B94" s="10">
        <v>122.6</v>
      </c>
      <c r="C94" s="3"/>
      <c r="D94" s="65">
        <f t="shared" si="2"/>
        <v>1.0090534979423869</v>
      </c>
      <c r="G94" s="3"/>
    </row>
    <row r="95" spans="1:7" x14ac:dyDescent="0.25">
      <c r="A95" s="9" t="s">
        <v>146</v>
      </c>
      <c r="B95" s="10">
        <v>124.2</v>
      </c>
      <c r="C95" s="3"/>
      <c r="D95" s="65">
        <f t="shared" si="2"/>
        <v>1.0130505709624797</v>
      </c>
      <c r="G95" s="3"/>
    </row>
    <row r="96" spans="1:7" x14ac:dyDescent="0.25">
      <c r="A96" s="9" t="s">
        <v>147</v>
      </c>
      <c r="B96" s="10">
        <v>123.9</v>
      </c>
      <c r="C96" s="3"/>
      <c r="D96" s="65">
        <f t="shared" si="2"/>
        <v>0.99758454106280192</v>
      </c>
      <c r="G96" s="3"/>
    </row>
    <row r="97" spans="1:7" x14ac:dyDescent="0.25">
      <c r="A97" s="9" t="s">
        <v>148</v>
      </c>
      <c r="B97" s="10">
        <v>125.6</v>
      </c>
      <c r="C97" s="3"/>
      <c r="D97" s="65">
        <f t="shared" si="2"/>
        <v>1.0137207425343018</v>
      </c>
      <c r="G97" s="3"/>
    </row>
    <row r="98" spans="1:7" x14ac:dyDescent="0.25">
      <c r="A98" s="9" t="s">
        <v>149</v>
      </c>
      <c r="B98" s="10">
        <v>126</v>
      </c>
      <c r="C98" s="3"/>
      <c r="D98" s="65">
        <f t="shared" si="2"/>
        <v>1.0031847133757963</v>
      </c>
      <c r="G98" s="3"/>
    </row>
    <row r="99" spans="1:7" x14ac:dyDescent="0.25">
      <c r="A99" s="9" t="s">
        <v>150</v>
      </c>
      <c r="B99" s="10">
        <v>125.8</v>
      </c>
      <c r="C99" s="3"/>
      <c r="D99" s="65">
        <f t="shared" si="2"/>
        <v>0.99841269841269842</v>
      </c>
      <c r="G99" s="3"/>
    </row>
    <row r="100" spans="1:7" x14ac:dyDescent="0.25">
      <c r="A100" s="9" t="s">
        <v>151</v>
      </c>
      <c r="B100" s="10">
        <v>125.9</v>
      </c>
      <c r="C100" s="3">
        <f>AVERAGE(B89:B100)</f>
        <v>122.78333333333335</v>
      </c>
      <c r="D100" s="65">
        <f t="shared" si="2"/>
        <v>1.0007949125596185</v>
      </c>
      <c r="G100" s="3"/>
    </row>
    <row r="101" spans="1:7" x14ac:dyDescent="0.25">
      <c r="A101" s="9" t="s">
        <v>152</v>
      </c>
      <c r="B101" s="10">
        <v>126.1</v>
      </c>
      <c r="C101" s="3"/>
      <c r="D101" s="65">
        <f t="shared" si="2"/>
        <v>1.0015885623510723</v>
      </c>
      <c r="G101" s="3"/>
    </row>
    <row r="102" spans="1:7" x14ac:dyDescent="0.25">
      <c r="A102" s="9" t="s">
        <v>153</v>
      </c>
      <c r="B102" s="10">
        <v>126.6</v>
      </c>
      <c r="C102" s="3"/>
      <c r="D102" s="65">
        <f t="shared" si="2"/>
        <v>1.0039651070578905</v>
      </c>
      <c r="G102" s="3"/>
    </row>
    <row r="103" spans="1:7" x14ac:dyDescent="0.25">
      <c r="A103" s="9" t="s">
        <v>154</v>
      </c>
      <c r="B103" s="10">
        <v>127.6</v>
      </c>
      <c r="C103" s="3"/>
      <c r="D103" s="65">
        <f t="shared" si="2"/>
        <v>1.0078988941548184</v>
      </c>
    </row>
    <row r="104" spans="1:7" x14ac:dyDescent="0.25">
      <c r="A104" s="9" t="s">
        <v>155</v>
      </c>
      <c r="B104" s="10">
        <v>129</v>
      </c>
      <c r="C104" s="3"/>
      <c r="D104" s="65">
        <f t="shared" si="2"/>
        <v>1.0109717868338559</v>
      </c>
      <c r="G104" s="3"/>
    </row>
    <row r="105" spans="1:7" x14ac:dyDescent="0.25">
      <c r="A105" s="9" t="s">
        <v>156</v>
      </c>
      <c r="B105" s="10">
        <v>129.6</v>
      </c>
      <c r="C105" s="3"/>
      <c r="D105" s="65">
        <f t="shared" si="2"/>
        <v>1.0046511627906975</v>
      </c>
      <c r="G105" s="3"/>
    </row>
    <row r="106" spans="1:7" x14ac:dyDescent="0.25">
      <c r="A106" s="9" t="s">
        <v>157</v>
      </c>
      <c r="B106" s="3">
        <v>130.4</v>
      </c>
      <c r="D106" s="65">
        <f t="shared" si="2"/>
        <v>1.0061728395061729</v>
      </c>
      <c r="G106" s="3"/>
    </row>
    <row r="107" spans="1:7" x14ac:dyDescent="0.25">
      <c r="A107" s="9" t="s">
        <v>158</v>
      </c>
      <c r="B107" s="3">
        <v>130.9</v>
      </c>
      <c r="D107" s="65">
        <f t="shared" si="2"/>
        <v>1.0038343558282208</v>
      </c>
      <c r="G107" s="3"/>
    </row>
    <row r="108" spans="1:7" x14ac:dyDescent="0.25">
      <c r="A108" s="9" t="s">
        <v>159</v>
      </c>
      <c r="B108" s="3">
        <v>129.9</v>
      </c>
      <c r="D108" s="65">
        <f t="shared" si="2"/>
        <v>0.99236058059587473</v>
      </c>
      <c r="G108" s="3"/>
    </row>
    <row r="109" spans="1:7" x14ac:dyDescent="0.25">
      <c r="A109" s="9" t="s">
        <v>160</v>
      </c>
      <c r="B109" s="3">
        <v>129.80000000000001</v>
      </c>
      <c r="D109" s="65">
        <f t="shared" si="2"/>
        <v>0.99923017705927641</v>
      </c>
    </row>
    <row r="110" spans="1:7" x14ac:dyDescent="0.25">
      <c r="A110" s="9" t="s">
        <v>161</v>
      </c>
      <c r="B110" s="3">
        <v>131.1</v>
      </c>
      <c r="D110" s="65">
        <f t="shared" si="2"/>
        <v>1.0100154083204929</v>
      </c>
      <c r="F110" s="3"/>
    </row>
    <row r="111" spans="1:7" x14ac:dyDescent="0.25">
      <c r="A111" s="9" t="s">
        <v>162</v>
      </c>
      <c r="B111" s="3">
        <v>131.80000000000001</v>
      </c>
      <c r="D111" s="65">
        <f t="shared" si="2"/>
        <v>1.0053394355453853</v>
      </c>
      <c r="F111" s="3"/>
    </row>
    <row r="112" spans="1:7" x14ac:dyDescent="0.25">
      <c r="A112" s="9" t="s">
        <v>163</v>
      </c>
      <c r="B112" s="3">
        <v>131.9</v>
      </c>
      <c r="C112" s="3">
        <f>AVERAGE(B101:B111)</f>
        <v>129.34545454545452</v>
      </c>
      <c r="D112" s="65">
        <f t="shared" si="2"/>
        <v>1.0007587253414263</v>
      </c>
      <c r="F112" s="133"/>
    </row>
    <row r="113" spans="1:6" x14ac:dyDescent="0.25">
      <c r="A113" s="9" t="s">
        <v>164</v>
      </c>
      <c r="B113" s="3">
        <v>132</v>
      </c>
      <c r="D113" s="65">
        <f>B113/B112</f>
        <v>1.0007581501137224</v>
      </c>
      <c r="F113" s="3"/>
    </row>
    <row r="114" spans="1:6" x14ac:dyDescent="0.25">
      <c r="A114" s="9" t="s">
        <v>165</v>
      </c>
      <c r="B114" s="3">
        <v>132.30000000000001</v>
      </c>
      <c r="D114" s="65">
        <f t="shared" si="2"/>
        <v>1.0022727272727274</v>
      </c>
    </row>
    <row r="115" spans="1:6" x14ac:dyDescent="0.25">
      <c r="A115" s="9" t="s">
        <v>166</v>
      </c>
      <c r="B115" s="3">
        <f t="shared" ref="B115:B124" si="3">B114*(1+I$10)</f>
        <v>132.65732854059877</v>
      </c>
      <c r="D115" s="65">
        <f t="shared" si="2"/>
        <v>1.0027008959984789</v>
      </c>
    </row>
    <row r="116" spans="1:6" x14ac:dyDescent="0.25">
      <c r="A116" s="9" t="s">
        <v>167</v>
      </c>
      <c r="B116" s="3">
        <f t="shared" si="3"/>
        <v>133.01562218842298</v>
      </c>
      <c r="D116" s="65">
        <f t="shared" si="2"/>
        <v>1.0027008959984789</v>
      </c>
    </row>
    <row r="117" spans="1:6" x14ac:dyDescent="0.25">
      <c r="A117" s="9" t="s">
        <v>168</v>
      </c>
      <c r="B117" s="3">
        <f t="shared" si="3"/>
        <v>133.37488355012687</v>
      </c>
      <c r="D117" s="65">
        <f t="shared" si="2"/>
        <v>1.0027008959984789</v>
      </c>
    </row>
    <row r="118" spans="1:6" x14ac:dyDescent="0.25">
      <c r="A118" s="9" t="s">
        <v>169</v>
      </c>
      <c r="B118" s="3">
        <f t="shared" si="3"/>
        <v>133.73511523940499</v>
      </c>
      <c r="D118" s="65">
        <f t="shared" si="2"/>
        <v>1.0027008959984789</v>
      </c>
    </row>
    <row r="119" spans="1:6" x14ac:dyDescent="0.25">
      <c r="A119" s="9" t="s">
        <v>170</v>
      </c>
      <c r="B119" s="3">
        <f t="shared" si="3"/>
        <v>134.09631987701121</v>
      </c>
      <c r="D119" s="65">
        <f t="shared" si="2"/>
        <v>1.0027008959984789</v>
      </c>
    </row>
    <row r="120" spans="1:6" x14ac:dyDescent="0.25">
      <c r="A120" s="9" t="s">
        <v>171</v>
      </c>
      <c r="B120" s="3">
        <f t="shared" si="3"/>
        <v>134.45850009077779</v>
      </c>
      <c r="D120" s="65">
        <f t="shared" si="2"/>
        <v>1.0027008959984789</v>
      </c>
    </row>
    <row r="121" spans="1:6" x14ac:dyDescent="0.25">
      <c r="A121" s="9" t="s">
        <v>172</v>
      </c>
      <c r="B121" s="3">
        <f t="shared" si="3"/>
        <v>134.82165851563445</v>
      </c>
      <c r="D121" s="65">
        <f t="shared" si="2"/>
        <v>1.0027008959984789</v>
      </c>
    </row>
    <row r="122" spans="1:6" x14ac:dyDescent="0.25">
      <c r="A122" s="9" t="s">
        <v>173</v>
      </c>
      <c r="B122" s="3">
        <f t="shared" si="3"/>
        <v>135.18579779362761</v>
      </c>
      <c r="D122" s="65">
        <f t="shared" si="2"/>
        <v>1.0027008959984789</v>
      </c>
    </row>
    <row r="123" spans="1:6" x14ac:dyDescent="0.25">
      <c r="A123" s="9" t="s">
        <v>174</v>
      </c>
      <c r="B123" s="3">
        <f t="shared" si="3"/>
        <v>135.55092057393961</v>
      </c>
      <c r="D123" s="65">
        <f t="shared" si="2"/>
        <v>1.0027008959984789</v>
      </c>
    </row>
    <row r="124" spans="1:6" x14ac:dyDescent="0.25">
      <c r="A124" s="9" t="s">
        <v>175</v>
      </c>
      <c r="B124" s="3">
        <f t="shared" si="3"/>
        <v>135.9170295129079</v>
      </c>
      <c r="C124" s="3">
        <f>AVERAGE(B113:B124)</f>
        <v>133.92609799020434</v>
      </c>
      <c r="D124" s="65">
        <f t="shared" si="2"/>
        <v>1.0027008959984789</v>
      </c>
    </row>
  </sheetData>
  <mergeCells count="2">
    <mergeCell ref="G8:I8"/>
    <mergeCell ref="G9:H9"/>
  </mergeCells>
  <phoneticPr fontId="20" type="noConversion"/>
  <hyperlinks>
    <hyperlink ref="A2" r:id="rId1" display="https://www.ssb.no/statbank/table/03013/tableViewLayout1/" xr:uid="{1CB5B3BF-87B6-4EB4-8F1C-FBC9E58C53E5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9101-D037-469C-A303-E8C76E4E3606}">
  <sheetPr>
    <tabColor rgb="FFFFFF00"/>
  </sheetPr>
  <dimension ref="B2:I29"/>
  <sheetViews>
    <sheetView workbookViewId="0">
      <selection activeCell="F42" sqref="F42"/>
    </sheetView>
  </sheetViews>
  <sheetFormatPr baseColWidth="10" defaultColWidth="11.42578125" defaultRowHeight="15" x14ac:dyDescent="0.25"/>
  <cols>
    <col min="1" max="1" width="11.42578125" style="1"/>
    <col min="2" max="2" width="36.28515625" style="1" bestFit="1" customWidth="1"/>
    <col min="3" max="3" width="13.5703125" style="19" bestFit="1" customWidth="1"/>
    <col min="4" max="4" width="15.85546875" style="19" bestFit="1" customWidth="1"/>
    <col min="5" max="5" width="11.42578125" style="1"/>
    <col min="6" max="6" width="49.7109375" style="1" bestFit="1" customWidth="1"/>
    <col min="7" max="7" width="11.42578125" style="1"/>
    <col min="8" max="8" width="12.85546875" style="1" customWidth="1"/>
    <col min="9" max="10" width="11.42578125" style="1"/>
    <col min="11" max="11" width="14.28515625" style="1" bestFit="1" customWidth="1"/>
    <col min="12" max="13" width="12.28515625" style="1" customWidth="1"/>
    <col min="14" max="16384" width="11.42578125" style="1"/>
  </cols>
  <sheetData>
    <row r="2" spans="2:9" x14ac:dyDescent="0.25">
      <c r="C2" s="1"/>
      <c r="D2" s="1"/>
    </row>
    <row r="3" spans="2:9" x14ac:dyDescent="0.25">
      <c r="B3" s="4" t="s">
        <v>224</v>
      </c>
      <c r="C3" s="1"/>
      <c r="D3" s="1"/>
    </row>
    <row r="4" spans="2:9" ht="15.75" thickBot="1" x14ac:dyDescent="0.3">
      <c r="B4" s="26" t="s">
        <v>225</v>
      </c>
      <c r="C4" s="26" t="s">
        <v>226</v>
      </c>
      <c r="D4" s="26" t="s">
        <v>227</v>
      </c>
      <c r="F4" s="4" t="s">
        <v>228</v>
      </c>
      <c r="G4" s="19"/>
      <c r="H4" s="19"/>
      <c r="I4" s="19"/>
    </row>
    <row r="5" spans="2:9" ht="15.75" thickBot="1" x14ac:dyDescent="0.3">
      <c r="B5" t="s">
        <v>229</v>
      </c>
      <c r="C5" s="27">
        <v>0.22237600922722031</v>
      </c>
      <c r="D5" s="27">
        <v>0.37467036289469502</v>
      </c>
      <c r="F5" s="192" t="s">
        <v>230</v>
      </c>
      <c r="G5" s="194" t="s">
        <v>231</v>
      </c>
      <c r="H5" s="194"/>
      <c r="I5" s="194"/>
    </row>
    <row r="6" spans="2:9" ht="30.75" thickBot="1" x14ac:dyDescent="0.3">
      <c r="B6" t="s">
        <v>198</v>
      </c>
      <c r="C6" s="27">
        <v>0.74532871972318337</v>
      </c>
      <c r="D6" s="27">
        <v>0.41776735246129904</v>
      </c>
      <c r="F6" s="193"/>
      <c r="G6" s="25" t="s">
        <v>198</v>
      </c>
      <c r="H6" s="25" t="s">
        <v>232</v>
      </c>
      <c r="I6" s="25" t="s">
        <v>233</v>
      </c>
    </row>
    <row r="7" spans="2:9" ht="15.75" thickBot="1" x14ac:dyDescent="0.3">
      <c r="B7" s="22" t="s">
        <v>233</v>
      </c>
      <c r="C7" s="28">
        <v>3.2295271049596307E-2</v>
      </c>
      <c r="D7" s="28">
        <v>0.20756228464400642</v>
      </c>
      <c r="F7" s="23" t="s">
        <v>234</v>
      </c>
      <c r="G7" s="20">
        <v>0.45387866241007202</v>
      </c>
      <c r="H7" s="20">
        <v>0.46126397737134461</v>
      </c>
      <c r="I7" s="20">
        <v>0.44600000000000001</v>
      </c>
    </row>
    <row r="8" spans="2:9" ht="15.75" thickBot="1" x14ac:dyDescent="0.3">
      <c r="B8" s="22" t="s">
        <v>235</v>
      </c>
      <c r="C8" s="28">
        <v>1</v>
      </c>
      <c r="D8" s="28">
        <v>1</v>
      </c>
      <c r="F8" s="23" t="s">
        <v>236</v>
      </c>
      <c r="G8" s="30">
        <v>0.12620249225694199</v>
      </c>
      <c r="H8" s="20">
        <v>0.11928216926771286</v>
      </c>
      <c r="I8" s="20">
        <v>0.18094885324806742</v>
      </c>
    </row>
    <row r="9" spans="2:9" x14ac:dyDescent="0.25">
      <c r="C9" s="1"/>
      <c r="D9" s="1"/>
      <c r="F9" s="23" t="s">
        <v>237</v>
      </c>
      <c r="G9" s="20">
        <v>7.3322601645143093E-2</v>
      </c>
      <c r="H9" s="20">
        <v>7.0459514648664665E-2</v>
      </c>
      <c r="I9" s="20">
        <v>2.5700421248866404E-2</v>
      </c>
    </row>
    <row r="10" spans="2:9" x14ac:dyDescent="0.25">
      <c r="C10" s="1"/>
      <c r="D10" s="1"/>
      <c r="F10" s="23" t="s">
        <v>238</v>
      </c>
      <c r="G10" s="20">
        <v>8.4782372051988825E-2</v>
      </c>
      <c r="H10" s="20">
        <v>6.4885941678211961E-2</v>
      </c>
      <c r="I10" s="20">
        <v>6.6639891124299092E-2</v>
      </c>
    </row>
    <row r="11" spans="2:9" x14ac:dyDescent="0.25">
      <c r="C11" s="1"/>
      <c r="D11" s="1"/>
      <c r="F11" s="23" t="s">
        <v>239</v>
      </c>
      <c r="G11" s="20">
        <v>7.0227097168448993E-2</v>
      </c>
      <c r="H11" s="20">
        <v>6.8034634409598407E-2</v>
      </c>
      <c r="I11" s="20">
        <v>4.7933128775165978E-2</v>
      </c>
    </row>
    <row r="12" spans="2:9" ht="15.75" thickBot="1" x14ac:dyDescent="0.3">
      <c r="B12" s="4" t="s">
        <v>240</v>
      </c>
      <c r="C12" s="1"/>
      <c r="D12" s="1"/>
      <c r="F12" s="24" t="s">
        <v>241</v>
      </c>
      <c r="G12" s="21">
        <v>0.19158677446740552</v>
      </c>
      <c r="H12" s="21">
        <v>0.21607376262446745</v>
      </c>
      <c r="I12" s="21">
        <v>0.23277770560360106</v>
      </c>
    </row>
    <row r="13" spans="2:9" ht="15.75" thickBot="1" x14ac:dyDescent="0.3">
      <c r="B13" s="191" t="s">
        <v>242</v>
      </c>
      <c r="C13" s="191"/>
      <c r="D13" s="1"/>
      <c r="F13" s="22"/>
      <c r="G13" s="21">
        <v>1</v>
      </c>
      <c r="H13" s="21">
        <v>1</v>
      </c>
      <c r="I13" s="21">
        <v>1</v>
      </c>
    </row>
    <row r="14" spans="2:9" ht="15.75" thickBot="1" x14ac:dyDescent="0.3">
      <c r="B14" s="13" t="s">
        <v>243</v>
      </c>
      <c r="C14" s="13" t="s">
        <v>244</v>
      </c>
      <c r="D14" s="1"/>
    </row>
    <row r="15" spans="2:9" ht="15.75" thickBot="1" x14ac:dyDescent="0.3">
      <c r="B15" s="12">
        <v>0.18333333333333335</v>
      </c>
      <c r="C15" s="12">
        <v>0.81666666666666676</v>
      </c>
      <c r="D15" s="1"/>
    </row>
    <row r="16" spans="2:9" x14ac:dyDescent="0.25">
      <c r="C16" s="29"/>
      <c r="D16" s="29"/>
    </row>
    <row r="18" spans="3:7" x14ac:dyDescent="0.25">
      <c r="C18" s="1"/>
      <c r="D18" s="1"/>
    </row>
    <row r="19" spans="3:7" x14ac:dyDescent="0.25">
      <c r="C19" s="1"/>
      <c r="D19" s="1"/>
    </row>
    <row r="20" spans="3:7" x14ac:dyDescent="0.25">
      <c r="C20" s="1"/>
      <c r="D20" s="1"/>
    </row>
    <row r="21" spans="3:7" x14ac:dyDescent="0.25">
      <c r="C21" s="1"/>
      <c r="D21" s="1"/>
    </row>
    <row r="22" spans="3:7" x14ac:dyDescent="0.25">
      <c r="C22" s="1"/>
      <c r="D22" s="1"/>
      <c r="G22" s="29"/>
    </row>
    <row r="23" spans="3:7" x14ac:dyDescent="0.25">
      <c r="C23" s="1"/>
      <c r="D23" s="1"/>
    </row>
    <row r="24" spans="3:7" x14ac:dyDescent="0.25">
      <c r="C24" s="1"/>
      <c r="D24" s="1"/>
    </row>
    <row r="25" spans="3:7" x14ac:dyDescent="0.25">
      <c r="C25" s="1"/>
      <c r="D25" s="1"/>
    </row>
    <row r="26" spans="3:7" x14ac:dyDescent="0.25">
      <c r="C26" s="1"/>
      <c r="D26" s="1"/>
    </row>
    <row r="27" spans="3:7" x14ac:dyDescent="0.25">
      <c r="C27" s="1"/>
      <c r="D27" s="1"/>
    </row>
    <row r="28" spans="3:7" x14ac:dyDescent="0.25">
      <c r="C28" s="31"/>
      <c r="D28" s="31"/>
    </row>
    <row r="29" spans="3:7" x14ac:dyDescent="0.25">
      <c r="C29" s="31"/>
    </row>
  </sheetData>
  <mergeCells count="3">
    <mergeCell ref="B13:C13"/>
    <mergeCell ref="F5:F6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1C5D5EFCD60543AEA0F903C11A8D60" ma:contentTypeVersion="8" ma:contentTypeDescription="Opprett et nytt dokument." ma:contentTypeScope="" ma:versionID="2d4680b5876858ebb707adb7e2848b10">
  <xsd:schema xmlns:xsd="http://www.w3.org/2001/XMLSchema" xmlns:xs="http://www.w3.org/2001/XMLSchema" xmlns:p="http://schemas.microsoft.com/office/2006/metadata/properties" xmlns:ns2="2703fec4-a01e-44c9-8314-cfe6e2891579" xmlns:ns3="5647e720-219e-460e-ac22-4073b90b1295" targetNamespace="http://schemas.microsoft.com/office/2006/metadata/properties" ma:root="true" ma:fieldsID="484c045eba2b47014030a2af4ef4d45a" ns2:_="" ns3:_="">
    <xsd:import namespace="2703fec4-a01e-44c9-8314-cfe6e2891579"/>
    <xsd:import namespace="5647e720-219e-460e-ac22-4073b90b12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3fec4-a01e-44c9-8314-cfe6e2891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7e720-219e-460e-ac22-4073b90b1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647e720-219e-460e-ac22-4073b90b1295">
      <UserInfo>
        <DisplayName>Søreide Tina</DisplayName>
        <AccountId>29</AccountId>
        <AccountType/>
      </UserInfo>
      <UserInfo>
        <DisplayName>Laastad Karin Stakkestad</DisplayName>
        <AccountId>24</AccountId>
        <AccountType/>
      </UserInfo>
      <UserInfo>
        <DisplayName>Hanson Hans Petter Håvås</DisplayName>
        <AccountId>42</AccountId>
        <AccountType/>
      </UserInfo>
      <UserInfo>
        <DisplayName>Gudbrandsen Myrmehl Margrethe</DisplayName>
        <AccountId>21</AccountId>
        <AccountType/>
      </UserInfo>
      <UserInfo>
        <DisplayName>Gjelsvik Roar</DisplayName>
        <AccountId>27</AccountId>
        <AccountType/>
      </UserInfo>
      <UserInfo>
        <DisplayName>Gillow Hannah</DisplayName>
        <AccountId>46</AccountId>
        <AccountType/>
      </UserInfo>
      <UserInfo>
        <DisplayName>Aandal-Nilsen Vegard</DisplayName>
        <AccountId>36</AccountId>
        <AccountType/>
      </UserInfo>
      <UserInfo>
        <DisplayName>Falkanger Hanne L.</DisplayName>
        <AccountId>47</AccountId>
        <AccountType/>
      </UserInfo>
      <UserInfo>
        <DisplayName>Sortland Fredrik Bjørnestad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12C22C-03AC-4914-A71A-02BC8BEB5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3fec4-a01e-44c9-8314-cfe6e2891579"/>
    <ds:schemaRef ds:uri="5647e720-219e-460e-ac22-4073b90b1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C58BF4-040B-4558-8D67-206E0E678AE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2703fec4-a01e-44c9-8314-cfe6e2891579"/>
    <ds:schemaRef ds:uri="http://www.w3.org/XML/1998/namespace"/>
    <ds:schemaRef ds:uri="5647e720-219e-460e-ac22-4073b90b1295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D81C338-53A7-4D77-9752-D5C34DD7E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Lønn</vt:lpstr>
      <vt:lpstr>Kapital_avskrivning</vt:lpstr>
      <vt:lpstr>Kapital_rente</vt:lpstr>
      <vt:lpstr>Drivstoff_bensin&amp;diesel</vt:lpstr>
      <vt:lpstr>Drivstof_El</vt:lpstr>
      <vt:lpstr>Reparasjon og vedlikehold</vt:lpstr>
      <vt:lpstr>Forsikring</vt:lpstr>
      <vt:lpstr>Administrasjon</vt:lpstr>
      <vt:lpstr>Vektfordelig</vt:lpstr>
      <vt:lpstr>Delindeks for kapitalkostnader</vt:lpstr>
      <vt:lpstr>Drosjekostnadsindeks_beregning</vt:lpstr>
      <vt:lpstr>KT Månedsindeks</vt:lpstr>
      <vt:lpstr>KT Endring</vt:lpstr>
      <vt:lpstr>KT Gjeldende takster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fwo</dc:creator>
  <cp:keywords/>
  <dc:description/>
  <cp:lastModifiedBy>Sortland Fredrik Bjørnestad</cp:lastModifiedBy>
  <cp:revision/>
  <dcterms:created xsi:type="dcterms:W3CDTF">2023-07-05T07:43:49Z</dcterms:created>
  <dcterms:modified xsi:type="dcterms:W3CDTF">2024-04-12T07:38:42Z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0x0101007C1C5D5EFCD60543AEA0F903C11A8D60</vt:lpwstr>
  </property>
</Properties>
</file>